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195" tabRatio="1000"/>
  </bookViews>
  <sheets>
    <sheet name="Opšti dio" sheetId="4" r:id="rId1"/>
    <sheet name="Rashodi" sheetId="2" r:id="rId2"/>
    <sheet name="Prihodi - Fond 02" sheetId="14" r:id="rId3"/>
  </sheets>
  <externalReferences>
    <externalReference r:id="rId4"/>
    <externalReference r:id="rId5"/>
    <externalReference r:id="rId6"/>
  </externalReferences>
  <definedNames>
    <definedName name="\T" localSheetId="0">'[1]Key Assumptions'!#REF!</definedName>
    <definedName name="\T" localSheetId="2">'[1]Key Assumptions'!#REF!</definedName>
    <definedName name="\T" localSheetId="1">'[1]Key Assumptions'!#REF!</definedName>
    <definedName name="\T">'[1]Key Assumptions'!#REF!</definedName>
    <definedName name="_xlnm._FilterDatabase" localSheetId="0" hidden="1">'Opšti dio'!#REF!</definedName>
    <definedName name="_xlnm._FilterDatabase" localSheetId="2" hidden="1">'Prihodi - Fond 02'!$A$5:$C$634</definedName>
    <definedName name="_xlnm._FilterDatabase" localSheetId="1" hidden="1">Rashodi!$B$1:$B$4852</definedName>
    <definedName name="ANSWER" localSheetId="0">'[1]Key Assumptions'!#REF!</definedName>
    <definedName name="ANSWER" localSheetId="2">'[1]Key Assumptions'!#REF!</definedName>
    <definedName name="ANSWER" localSheetId="1">'[1]Key Assumptions'!#REF!</definedName>
    <definedName name="ANSWER">'[1]Key Assumptions'!#REF!</definedName>
    <definedName name="CCODE" localSheetId="0">[2]Contents!#REF!</definedName>
    <definedName name="CCODE" localSheetId="2">[2]Contents!#REF!</definedName>
    <definedName name="CCODE" localSheetId="1">[2]Contents!#REF!</definedName>
    <definedName name="CCODE">[2]Contents!#REF!</definedName>
    <definedName name="debtsr" localSheetId="0">#REF!</definedName>
    <definedName name="debtsr" localSheetId="2">#REF!</definedName>
    <definedName name="debtsr" localSheetId="1">#REF!</definedName>
    <definedName name="debtsr">#REF!</definedName>
    <definedName name="DOCFILE" localSheetId="0">[2]Contents!#REF!</definedName>
    <definedName name="DOCFILE" localSheetId="2">[2]Contents!#REF!</definedName>
    <definedName name="DOCFILE" localSheetId="1">[2]Contents!#REF!</definedName>
    <definedName name="DOCFILE">[2]Contents!#REF!</definedName>
    <definedName name="donor" localSheetId="0">#REF!</definedName>
    <definedName name="donor" localSheetId="2">#REF!</definedName>
    <definedName name="donor" localSheetId="1">#REF!</definedName>
    <definedName name="donor">#REF!</definedName>
    <definedName name="EDSSDESCRIPTOR" localSheetId="0">[2]Contents!#REF!</definedName>
    <definedName name="EDSSDESCRIPTOR" localSheetId="2">[2]Contents!#REF!</definedName>
    <definedName name="EDSSDESCRIPTOR" localSheetId="1">[2]Contents!#REF!</definedName>
    <definedName name="EDSSDESCRIPTOR">[2]Contents!#REF!</definedName>
    <definedName name="EDSSFILE" localSheetId="0">[2]Contents!#REF!</definedName>
    <definedName name="EDSSFILE" localSheetId="2">[2]Contents!#REF!</definedName>
    <definedName name="EDSSFILE" localSheetId="1">[2]Contents!#REF!</definedName>
    <definedName name="EDSSFILE">[2]Contents!#REF!</definedName>
    <definedName name="EDSSNAME" localSheetId="0">[2]Contents!#REF!</definedName>
    <definedName name="EDSSNAME" localSheetId="2">[2]Contents!#REF!</definedName>
    <definedName name="EDSSNAME" localSheetId="1">[2]Contents!#REF!</definedName>
    <definedName name="EDSSNAME">[2]Contents!#REF!</definedName>
    <definedName name="EDSSTIME" localSheetId="0">[2]Contents!#REF!</definedName>
    <definedName name="EDSSTIME" localSheetId="2">[2]Contents!#REF!</definedName>
    <definedName name="EDSSTIME" localSheetId="1">[2]Contents!#REF!</definedName>
    <definedName name="EDSSTIME">[2]Contents!#REF!</definedName>
    <definedName name="EISCODE" localSheetId="0">[2]Contents!#REF!</definedName>
    <definedName name="EISCODE" localSheetId="2">[2]Contents!#REF!</definedName>
    <definedName name="EISCODE" localSheetId="1">[2]Contents!#REF!</definedName>
    <definedName name="EISCODE">[2]Contents!#REF!</definedName>
    <definedName name="exportproj" localSheetId="0">#REF!</definedName>
    <definedName name="exportproj" localSheetId="2">#REF!</definedName>
    <definedName name="exportproj" localSheetId="1">#REF!</definedName>
    <definedName name="exportproj">#REF!</definedName>
    <definedName name="exports" localSheetId="0">[2]Exp!#REF!</definedName>
    <definedName name="exports" localSheetId="2">[2]Exp!#REF!</definedName>
    <definedName name="exports" localSheetId="1">[2]Exp!#REF!</definedName>
    <definedName name="exports">[2]Exp!#REF!</definedName>
    <definedName name="importproj." localSheetId="0">#REF!</definedName>
    <definedName name="importproj." localSheetId="2">#REF!</definedName>
    <definedName name="importproj." localSheetId="1">#REF!</definedName>
    <definedName name="importproj.">#REF!</definedName>
    <definedName name="Load_Op">[3]!Load_Op</definedName>
    <definedName name="medtermdates" localSheetId="0">#REF!</definedName>
    <definedName name="medtermdates" localSheetId="2">#REF!</definedName>
    <definedName name="medtermdates" localSheetId="1">#REF!</definedName>
    <definedName name="medtermdates">#REF!</definedName>
    <definedName name="medtermnames" localSheetId="0">#REF!</definedName>
    <definedName name="medtermnames" localSheetId="2">#REF!</definedName>
    <definedName name="medtermnames" localSheetId="1">#REF!</definedName>
    <definedName name="medtermnames">#REF!</definedName>
    <definedName name="medtermnames2" localSheetId="0">#REF!</definedName>
    <definedName name="medtermnames2" localSheetId="2">#REF!</definedName>
    <definedName name="medtermnames2" localSheetId="1">#REF!</definedName>
    <definedName name="medtermnames2">#REF!</definedName>
    <definedName name="NAMES" localSheetId="0">#REF!</definedName>
    <definedName name="NAMES" localSheetId="2">#REF!</definedName>
    <definedName name="NAMES" localSheetId="1">#REF!</definedName>
    <definedName name="NAMES">#REF!</definedName>
    <definedName name="P" localSheetId="0">#REF!</definedName>
    <definedName name="P" localSheetId="2">#REF!</definedName>
    <definedName name="P" localSheetId="1">#REF!</definedName>
    <definedName name="P">#REF!</definedName>
    <definedName name="_xlnm.Print_Area" localSheetId="0">'Opšti dio'!$A$1:$D$280</definedName>
    <definedName name="_xlnm.Print_Area" localSheetId="2">'Prihodi - Fond 02'!$A$1:$C$634</definedName>
    <definedName name="_xlnm.Print_Area" localSheetId="1">Rashodi!$A$1:$D$4850</definedName>
    <definedName name="_xlnm.Print_Titles" localSheetId="2">'Prihodi - Fond 02'!$2:$4</definedName>
    <definedName name="_xlnm.Print_Titles" localSheetId="1">Rashodi!$3:$4</definedName>
    <definedName name="quarterly" localSheetId="0">#REF!</definedName>
    <definedName name="quarterly" localSheetId="2">#REF!</definedName>
    <definedName name="quarterly" localSheetId="1">#REF!</definedName>
    <definedName name="quarterly">#REF!</definedName>
    <definedName name="REGISTERALL" localSheetId="0">[2]Contents!#REF!</definedName>
    <definedName name="REGISTERALL" localSheetId="2">[2]Contents!#REF!</definedName>
    <definedName name="REGISTERALL" localSheetId="1">[2]Contents!#REF!</definedName>
    <definedName name="REGISTERALL">[2]Contents!#REF!</definedName>
    <definedName name="sampletable" localSheetId="0">#REF!</definedName>
    <definedName name="sampletable" localSheetId="2">#REF!</definedName>
    <definedName name="sampletable" localSheetId="1">#REF!</definedName>
    <definedName name="sampletable">#REF!</definedName>
    <definedName name="Save_Op">[3]!Save_Op</definedName>
    <definedName name="SECTORS" localSheetId="0">[2]Contents!#REF!</definedName>
    <definedName name="SECTORS" localSheetId="2">[2]Contents!#REF!</definedName>
    <definedName name="SECTORS" localSheetId="1">[2]Contents!#REF!</definedName>
    <definedName name="SECTORS">[2]Contents!#REF!</definedName>
    <definedName name="sheetname" localSheetId="0">[2]Contents!#REF!</definedName>
    <definedName name="sheetname" localSheetId="2">[2]Contents!#REF!</definedName>
    <definedName name="sheetname" localSheetId="1">[2]Contents!#REF!</definedName>
    <definedName name="sheetname">[2]Contents!#REF!</definedName>
    <definedName name="SR" localSheetId="0">#REF!</definedName>
    <definedName name="SR" localSheetId="2">#REF!</definedName>
    <definedName name="SR" localSheetId="1">#REF!</definedName>
    <definedName name="SR">#REF!</definedName>
    <definedName name="tabletemplate" localSheetId="0">#REF!</definedName>
    <definedName name="tabletemplate" localSheetId="2">#REF!</definedName>
    <definedName name="tabletemplate" localSheetId="1">#REF!</definedName>
    <definedName name="tabletemplate">#REF!</definedName>
    <definedName name="USERNAME" localSheetId="0">[2]Contents!#REF!</definedName>
    <definedName name="USERNAME" localSheetId="2">[2]Contents!#REF!</definedName>
    <definedName name="USERNAME" localSheetId="1">[2]Contents!#REF!</definedName>
    <definedName name="USERNAME">[2]Contents!#REF!</definedName>
  </definedNames>
  <calcPr calcId="144525"/>
</workbook>
</file>

<file path=xl/calcChain.xml><?xml version="1.0" encoding="utf-8"?>
<calcChain xmlns="http://schemas.openxmlformats.org/spreadsheetml/2006/main">
  <c r="C4377" i="2" l="1"/>
  <c r="D4377" i="2"/>
  <c r="C43" i="4" l="1"/>
  <c r="D43" i="4"/>
  <c r="C3942" i="2" l="1"/>
  <c r="C278" i="2" l="1"/>
  <c r="C277" i="2" s="1"/>
  <c r="D278" i="2"/>
  <c r="D277" i="2" s="1"/>
  <c r="C3920" i="2" l="1"/>
  <c r="D3920" i="2"/>
  <c r="C3382" i="2"/>
  <c r="D102" i="4" l="1"/>
  <c r="D16" i="4" s="1"/>
  <c r="D4847" i="2" l="1"/>
  <c r="C4847" i="2"/>
  <c r="D4802" i="2"/>
  <c r="C4802" i="2"/>
  <c r="D4766" i="2"/>
  <c r="C4766" i="2"/>
  <c r="D4756" i="2"/>
  <c r="C4756" i="2"/>
  <c r="D4646" i="2"/>
  <c r="C4646" i="2"/>
  <c r="D4635" i="2"/>
  <c r="C4635" i="2"/>
  <c r="D4602" i="2"/>
  <c r="C4602" i="2"/>
  <c r="D4591" i="2"/>
  <c r="C4591" i="2"/>
  <c r="D4560" i="2"/>
  <c r="C4560" i="2"/>
  <c r="D4558" i="2"/>
  <c r="C4558" i="2"/>
  <c r="D4402" i="2"/>
  <c r="C4402" i="2"/>
  <c r="D4341" i="2"/>
  <c r="C4341" i="2"/>
  <c r="D4270" i="2"/>
  <c r="C4270" i="2"/>
  <c r="D4065" i="2"/>
  <c r="C4065" i="2"/>
  <c r="D3765" i="2"/>
  <c r="C3765" i="2"/>
  <c r="D3290" i="2"/>
  <c r="C3290" i="2"/>
  <c r="D3258" i="2"/>
  <c r="C3258" i="2"/>
  <c r="D3225" i="2"/>
  <c r="C3225" i="2"/>
  <c r="D3193" i="2"/>
  <c r="C3193" i="2"/>
  <c r="D3159" i="2"/>
  <c r="C3159" i="2"/>
  <c r="D2991" i="2"/>
  <c r="C2991" i="2"/>
  <c r="D2956" i="2"/>
  <c r="C2956" i="2"/>
  <c r="D2923" i="2"/>
  <c r="C2923" i="2"/>
  <c r="D2892" i="2"/>
  <c r="C2892" i="2"/>
  <c r="D2858" i="2"/>
  <c r="C2858" i="2"/>
  <c r="D2825" i="2"/>
  <c r="C2825" i="2"/>
  <c r="D2793" i="2"/>
  <c r="C2793" i="2"/>
  <c r="D2763" i="2"/>
  <c r="C2763" i="2"/>
  <c r="D2728" i="2"/>
  <c r="C2728" i="2"/>
  <c r="D2699" i="2"/>
  <c r="C2699" i="2"/>
  <c r="D2667" i="2"/>
  <c r="C2667" i="2"/>
  <c r="D2632" i="2"/>
  <c r="C2632" i="2"/>
  <c r="D2593" i="2"/>
  <c r="C2593" i="2"/>
  <c r="D2552" i="2"/>
  <c r="C2552" i="2"/>
  <c r="D2522" i="2"/>
  <c r="C2522" i="2"/>
  <c r="D2494" i="2"/>
  <c r="C2494" i="2"/>
  <c r="D2465" i="2"/>
  <c r="C2465" i="2"/>
  <c r="D2431" i="2"/>
  <c r="C2431" i="2"/>
  <c r="D2402" i="2"/>
  <c r="C2402" i="2"/>
  <c r="D2372" i="2"/>
  <c r="C2372" i="2"/>
  <c r="D2253" i="2"/>
  <c r="C2253" i="2"/>
  <c r="D2215" i="2"/>
  <c r="C2215" i="2"/>
  <c r="D2125" i="2"/>
  <c r="C2125" i="2"/>
  <c r="D2080" i="2"/>
  <c r="C2080" i="2"/>
  <c r="D2019" i="2"/>
  <c r="C2019" i="2"/>
  <c r="D1983" i="2"/>
  <c r="C1983" i="2"/>
  <c r="D1950" i="2"/>
  <c r="C1950" i="2"/>
  <c r="D1915" i="2"/>
  <c r="C1915" i="2"/>
  <c r="D1861" i="2"/>
  <c r="C1861" i="2"/>
  <c r="D1800" i="2"/>
  <c r="C1800" i="2"/>
  <c r="D1423" i="2"/>
  <c r="C1423" i="2"/>
  <c r="D1337" i="2"/>
  <c r="C1337" i="2"/>
  <c r="C1118" i="2" l="1"/>
  <c r="D1118" i="2"/>
  <c r="C957" i="2"/>
  <c r="D957" i="2"/>
  <c r="C954" i="2"/>
  <c r="D954" i="2"/>
  <c r="C909" i="2"/>
  <c r="D909" i="2"/>
  <c r="C698" i="2"/>
  <c r="D698" i="2"/>
  <c r="C660" i="2"/>
  <c r="D660" i="2"/>
  <c r="C489" i="2"/>
  <c r="D489" i="2"/>
  <c r="C422" i="2"/>
  <c r="D422" i="2"/>
  <c r="C61" i="2"/>
  <c r="C19" i="2"/>
  <c r="C14" i="2"/>
  <c r="C280" i="4" l="1"/>
  <c r="D280" i="4"/>
  <c r="C66" i="4" l="1"/>
  <c r="C3381" i="2"/>
  <c r="D3926" i="2" l="1"/>
  <c r="D3925" i="2" s="1"/>
  <c r="C3926" i="2"/>
  <c r="C3925" i="2" l="1"/>
  <c r="C328" i="2" l="1"/>
  <c r="C2093" i="2" l="1"/>
  <c r="C923" i="2"/>
  <c r="D3595" i="2" l="1"/>
  <c r="D3576" i="2"/>
  <c r="D3585" i="2" l="1"/>
  <c r="C3585" i="2"/>
  <c r="C576" i="14"/>
  <c r="C575" i="14" s="1"/>
  <c r="D3083" i="2" l="1"/>
  <c r="C3083" i="2"/>
  <c r="C269" i="14" l="1"/>
  <c r="C268" i="14" s="1"/>
  <c r="C272" i="14" s="1"/>
  <c r="C37" i="14" l="1"/>
  <c r="C36" i="14" s="1"/>
  <c r="C39" i="14" s="1"/>
  <c r="D3923" i="2" l="1"/>
  <c r="D3919" i="2" s="1"/>
  <c r="D3917" i="2"/>
  <c r="D3904" i="2"/>
  <c r="D3900" i="2"/>
  <c r="C3923" i="2"/>
  <c r="C3919" i="2" s="1"/>
  <c r="C3917" i="2"/>
  <c r="C3904" i="2"/>
  <c r="C3900" i="2"/>
  <c r="C516" i="14"/>
  <c r="C515" i="14" s="1"/>
  <c r="C519" i="14" s="1"/>
  <c r="D3257" i="2"/>
  <c r="C3257" i="2" l="1"/>
  <c r="C3899" i="2"/>
  <c r="D3899" i="2"/>
  <c r="D3928" i="2" l="1"/>
  <c r="C3928" i="2"/>
  <c r="D2188" i="2"/>
  <c r="C2188" i="2"/>
  <c r="C212" i="14"/>
  <c r="C211" i="14" s="1"/>
  <c r="C206" i="14"/>
  <c r="C205" i="14" s="1"/>
  <c r="C203" i="14" l="1"/>
  <c r="C201" i="14"/>
  <c r="C170" i="14"/>
  <c r="C200" i="14" l="1"/>
  <c r="C155" i="14"/>
  <c r="C154" i="14" s="1"/>
  <c r="C157" i="14" s="1"/>
  <c r="C2585" i="2" l="1"/>
  <c r="C439" i="14" l="1"/>
  <c r="C634" i="14" l="1"/>
  <c r="D4638" i="2"/>
  <c r="C4638" i="2"/>
  <c r="D4231" i="2" l="1"/>
  <c r="C625" i="14"/>
  <c r="D4225" i="2"/>
  <c r="C4225" i="2"/>
  <c r="D4220" i="2"/>
  <c r="C4220" i="2"/>
  <c r="C146" i="14"/>
  <c r="D1306" i="2"/>
  <c r="C1306" i="2"/>
  <c r="D1288" i="2"/>
  <c r="C90" i="14"/>
  <c r="C89" i="14" s="1"/>
  <c r="C92" i="14" s="1"/>
  <c r="C112" i="14"/>
  <c r="C111" i="14" s="1"/>
  <c r="C114" i="14" s="1"/>
  <c r="D66" i="4" l="1"/>
  <c r="C54" i="14"/>
  <c r="C53" i="14" s="1"/>
  <c r="C591" i="14" l="1"/>
  <c r="C590" i="14" s="1"/>
  <c r="C588" i="14"/>
  <c r="C587" i="14" s="1"/>
  <c r="C209" i="14"/>
  <c r="C208" i="14" s="1"/>
  <c r="C214" i="14" s="1"/>
  <c r="C189" i="14"/>
  <c r="C188" i="14" s="1"/>
  <c r="C192" i="14" s="1"/>
  <c r="C172" i="14"/>
  <c r="C171" i="14" s="1"/>
  <c r="C177" i="14"/>
  <c r="C175" i="14"/>
  <c r="C169" i="14"/>
  <c r="C168" i="14" s="1"/>
  <c r="C166" i="14"/>
  <c r="C165" i="14" s="1"/>
  <c r="C135" i="14"/>
  <c r="C134" i="14" s="1"/>
  <c r="C137" i="14" s="1"/>
  <c r="C26" i="14"/>
  <c r="C25" i="14" s="1"/>
  <c r="C28" i="14" s="1"/>
  <c r="C101" i="14"/>
  <c r="C100" i="14" s="1"/>
  <c r="C103" i="14" s="1"/>
  <c r="C79" i="14"/>
  <c r="C78" i="14" s="1"/>
  <c r="C81" i="14" s="1"/>
  <c r="C66" i="14"/>
  <c r="C68" i="14"/>
  <c r="C51" i="14"/>
  <c r="C50" i="14" s="1"/>
  <c r="C48" i="14"/>
  <c r="C47" i="14" s="1"/>
  <c r="C15" i="14"/>
  <c r="C14" i="14" s="1"/>
  <c r="C17" i="14" s="1"/>
  <c r="C57" i="14" l="1"/>
  <c r="C594" i="14"/>
  <c r="C174" i="14"/>
  <c r="C180" i="14" s="1"/>
  <c r="C65" i="14"/>
  <c r="C70" i="14" s="1"/>
  <c r="C123" i="14"/>
  <c r="C122" i="14" s="1"/>
  <c r="C126" i="14" s="1"/>
  <c r="C614" i="14"/>
  <c r="C613" i="14" s="1"/>
  <c r="C616" i="14" s="1"/>
  <c r="C603" i="14"/>
  <c r="C602" i="14" s="1"/>
  <c r="C605" i="14" s="1"/>
  <c r="C562" i="14"/>
  <c r="C561" i="14" s="1"/>
  <c r="C564" i="14" s="1"/>
  <c r="C551" i="14"/>
  <c r="C550" i="14" s="1"/>
  <c r="C553" i="14" s="1"/>
  <c r="C539" i="14"/>
  <c r="C538" i="14" s="1"/>
  <c r="C542" i="14" s="1"/>
  <c r="C528" i="14"/>
  <c r="C527" i="14" s="1"/>
  <c r="C530" i="14" s="1"/>
  <c r="C505" i="14"/>
  <c r="C504" i="14" s="1"/>
  <c r="C507" i="14" s="1"/>
  <c r="C494" i="14"/>
  <c r="C493" i="14" s="1"/>
  <c r="C496" i="14" s="1"/>
  <c r="C483" i="14"/>
  <c r="C482" i="14" s="1"/>
  <c r="C485" i="14" s="1"/>
  <c r="C471" i="14"/>
  <c r="C470" i="14" s="1"/>
  <c r="C474" i="14" s="1"/>
  <c r="C460" i="14"/>
  <c r="C459" i="14" s="1"/>
  <c r="C462" i="14" s="1"/>
  <c r="C448" i="14"/>
  <c r="C447" i="14" s="1"/>
  <c r="C451" i="14" s="1"/>
  <c r="C427" i="14"/>
  <c r="C426" i="14" s="1"/>
  <c r="C430" i="14" s="1"/>
  <c r="C415" i="14"/>
  <c r="C414" i="14" s="1"/>
  <c r="C418" i="14" s="1"/>
  <c r="C404" i="14"/>
  <c r="C403" i="14" s="1"/>
  <c r="C406" i="14" s="1"/>
  <c r="C393" i="14"/>
  <c r="C392" i="14" s="1"/>
  <c r="C395" i="14" s="1"/>
  <c r="C381" i="14"/>
  <c r="C380" i="14" s="1"/>
  <c r="C384" i="14" s="1"/>
  <c r="C370" i="14"/>
  <c r="C369" i="14" s="1"/>
  <c r="C372" i="14" s="1"/>
  <c r="C358" i="14"/>
  <c r="C357" i="14" s="1"/>
  <c r="C361" i="14" s="1"/>
  <c r="C347" i="14"/>
  <c r="C346" i="14" s="1"/>
  <c r="C349" i="14" s="1"/>
  <c r="C336" i="14"/>
  <c r="C335" i="14" s="1"/>
  <c r="C338" i="14" s="1"/>
  <c r="C325" i="14"/>
  <c r="C324" i="14" s="1"/>
  <c r="C327" i="14" s="1"/>
  <c r="C314" i="14"/>
  <c r="C313" i="14" s="1"/>
  <c r="C316" i="14" s="1"/>
  <c r="C303" i="14"/>
  <c r="C302" i="14" s="1"/>
  <c r="C305" i="14" s="1"/>
  <c r="C292" i="14"/>
  <c r="C291" i="14" s="1"/>
  <c r="C294" i="14" s="1"/>
  <c r="C281" i="14"/>
  <c r="C280" i="14" s="1"/>
  <c r="C283" i="14" s="1"/>
  <c r="C257" i="14"/>
  <c r="C256" i="14" s="1"/>
  <c r="C260" i="14" s="1"/>
  <c r="C246" i="14"/>
  <c r="C245" i="14" s="1"/>
  <c r="C248" i="14" s="1"/>
  <c r="C234" i="14"/>
  <c r="C233" i="14" s="1"/>
  <c r="C223" i="14"/>
  <c r="C222" i="14" s="1"/>
  <c r="C225" i="14" s="1"/>
  <c r="C237" i="14" l="1"/>
  <c r="C573" i="14"/>
  <c r="C572" i="14" s="1"/>
  <c r="C4180" i="2"/>
  <c r="C579" i="14" l="1"/>
  <c r="C4774" i="2" l="1"/>
  <c r="C4496" i="2" l="1"/>
  <c r="C4513" i="2"/>
  <c r="D4389" i="2"/>
  <c r="C4389" i="2"/>
  <c r="D1538" i="2"/>
  <c r="D1537" i="2" s="1"/>
  <c r="C1538" i="2"/>
  <c r="D1460" i="2"/>
  <c r="D1459" i="2" s="1"/>
  <c r="C1460" i="2"/>
  <c r="C1537" i="2" l="1"/>
  <c r="C1459" i="2"/>
  <c r="D1065" i="2" l="1"/>
  <c r="D1063" i="2"/>
  <c r="D1060" i="2"/>
  <c r="D1056" i="2"/>
  <c r="D1053" i="2"/>
  <c r="D1040" i="2"/>
  <c r="D1035" i="2"/>
  <c r="C888" i="2"/>
  <c r="D888" i="2"/>
  <c r="D1062" i="2" l="1"/>
  <c r="D1034" i="2"/>
  <c r="D1055" i="2"/>
  <c r="D1067" i="2" l="1"/>
  <c r="D3412" i="2"/>
  <c r="C3412" i="2"/>
  <c r="D3321" i="2"/>
  <c r="C3321" i="2"/>
  <c r="D2244" i="2" l="1"/>
  <c r="C2244" i="2"/>
  <c r="D2098" i="2" l="1"/>
  <c r="C2098" i="2"/>
  <c r="D1730" i="2"/>
  <c r="C1730" i="2"/>
  <c r="D1732" i="2"/>
  <c r="C1732" i="2"/>
  <c r="D1729" i="2" l="1"/>
  <c r="C1729" i="2"/>
  <c r="D2341" i="2"/>
  <c r="D2340" i="2" s="1"/>
  <c r="D2338" i="2"/>
  <c r="D2337" i="2" s="1"/>
  <c r="D2335" i="2"/>
  <c r="D2331" i="2"/>
  <c r="D2327" i="2"/>
  <c r="D2325" i="2"/>
  <c r="D2313" i="2"/>
  <c r="D2308" i="2"/>
  <c r="D2297" i="2"/>
  <c r="D2294" i="2"/>
  <c r="D2291" i="2"/>
  <c r="D2290" i="2" s="1"/>
  <c r="D2288" i="2"/>
  <c r="D2285" i="2"/>
  <c r="D2271" i="2"/>
  <c r="D2266" i="2"/>
  <c r="D2255" i="2"/>
  <c r="D2250" i="2"/>
  <c r="D2247" i="2"/>
  <c r="D2233" i="2"/>
  <c r="D2228" i="2"/>
  <c r="D2217" i="2"/>
  <c r="D2212" i="2"/>
  <c r="D2211" i="2" s="1"/>
  <c r="D2209" i="2"/>
  <c r="D2206" i="2"/>
  <c r="D2203" i="2"/>
  <c r="D2201" i="2"/>
  <c r="D2183" i="2"/>
  <c r="D2172" i="2"/>
  <c r="D2171" i="2" s="1"/>
  <c r="D2169" i="2"/>
  <c r="D2168" i="2" s="1"/>
  <c r="D2166" i="2"/>
  <c r="D2163" i="2"/>
  <c r="D2160" i="2"/>
  <c r="D2158" i="2"/>
  <c r="D2143" i="2"/>
  <c r="D2138" i="2"/>
  <c r="D2127" i="2"/>
  <c r="D2122" i="2"/>
  <c r="D2121" i="2" s="1"/>
  <c r="D2119" i="2"/>
  <c r="D2116" i="2"/>
  <c r="D2113" i="2"/>
  <c r="D2093" i="2"/>
  <c r="D2021" i="2"/>
  <c r="D2016" i="2"/>
  <c r="D2014" i="2"/>
  <c r="D2011" i="2"/>
  <c r="D2001" i="2"/>
  <c r="D1996" i="2"/>
  <c r="D1985" i="2"/>
  <c r="D1979" i="2"/>
  <c r="D1978" i="2" s="1"/>
  <c r="D1968" i="2"/>
  <c r="D1963" i="2"/>
  <c r="D1952" i="2"/>
  <c r="D1947" i="2"/>
  <c r="D1945" i="2"/>
  <c r="D1942" i="2"/>
  <c r="D1931" i="2"/>
  <c r="D1926" i="2"/>
  <c r="D2115" i="2" l="1"/>
  <c r="D1962" i="2"/>
  <c r="D2246" i="2"/>
  <c r="D2265" i="2"/>
  <c r="D2307" i="2"/>
  <c r="D2205" i="2"/>
  <c r="D1995" i="2"/>
  <c r="D2013" i="2"/>
  <c r="D2092" i="2"/>
  <c r="D2162" i="2"/>
  <c r="D2252" i="2"/>
  <c r="D2227" i="2"/>
  <c r="D1944" i="2"/>
  <c r="D2124" i="2"/>
  <c r="D1949" i="2"/>
  <c r="D1982" i="2"/>
  <c r="D2293" i="2"/>
  <c r="D1925" i="2"/>
  <c r="D2137" i="2"/>
  <c r="D2182" i="2"/>
  <c r="D2018" i="2"/>
  <c r="D2214" i="2"/>
  <c r="D2284" i="2"/>
  <c r="D2330" i="2"/>
  <c r="D3695" i="2" l="1"/>
  <c r="D3694" i="2" s="1"/>
  <c r="C3695" i="2"/>
  <c r="D3669" i="2"/>
  <c r="D3668" i="2" s="1"/>
  <c r="C3669" i="2"/>
  <c r="D3637" i="2"/>
  <c r="C3637" i="2"/>
  <c r="D3632" i="2"/>
  <c r="C3632" i="2"/>
  <c r="D3626" i="2"/>
  <c r="C3626" i="2"/>
  <c r="D3686" i="2"/>
  <c r="D3683" i="2"/>
  <c r="D3672" i="2"/>
  <c r="D3671" i="2" s="1"/>
  <c r="D3665" i="2"/>
  <c r="D3664" i="2"/>
  <c r="D3653" i="2"/>
  <c r="D3642" i="2"/>
  <c r="D3640" i="2"/>
  <c r="D3629" i="2"/>
  <c r="D3628" i="2" s="1"/>
  <c r="D3606" i="2"/>
  <c r="C3668" i="2" l="1"/>
  <c r="C3694" i="2"/>
  <c r="D3631" i="2"/>
  <c r="D3657" i="2"/>
  <c r="D3652" i="2" s="1"/>
  <c r="D3674" i="2" s="1"/>
  <c r="C3631" i="2"/>
  <c r="D3682" i="2"/>
  <c r="D3698" i="2" s="1"/>
  <c r="D3611" i="2"/>
  <c r="D3605" i="2" s="1"/>
  <c r="D3639" i="2"/>
  <c r="D1215" i="2"/>
  <c r="D1214" i="2" s="1"/>
  <c r="D1212" i="2"/>
  <c r="D1210" i="2"/>
  <c r="D1196" i="2"/>
  <c r="D1191" i="2"/>
  <c r="D1190" i="2" l="1"/>
  <c r="D1209" i="2"/>
  <c r="D700" i="2"/>
  <c r="D695" i="2"/>
  <c r="D693" i="2"/>
  <c r="D691" i="2"/>
  <c r="D678" i="2"/>
  <c r="D673" i="2"/>
  <c r="D690" i="2" l="1"/>
  <c r="D672" i="2"/>
  <c r="D697" i="2"/>
  <c r="D4513" i="2" l="1"/>
  <c r="C3640" i="2" l="1"/>
  <c r="C1387" i="2" l="1"/>
  <c r="D1387" i="2"/>
  <c r="C1390" i="2"/>
  <c r="D1390" i="2"/>
  <c r="D2428" i="2" l="1"/>
  <c r="C2428" i="2"/>
  <c r="D2660" i="2" l="1"/>
  <c r="C2660" i="2"/>
  <c r="D1426" i="2" l="1"/>
  <c r="C1426" i="2"/>
  <c r="D1420" i="2"/>
  <c r="C1420" i="2"/>
  <c r="D730" i="2" l="1"/>
  <c r="C730" i="2"/>
  <c r="C4822" i="2" l="1"/>
  <c r="C4819" i="2"/>
  <c r="C4813" i="2"/>
  <c r="C4794" i="2"/>
  <c r="C4791" i="2"/>
  <c r="C4786" i="2"/>
  <c r="C4818" i="2" l="1"/>
  <c r="C4812" i="2"/>
  <c r="C4793" i="2"/>
  <c r="C4821" i="2"/>
  <c r="C4801" i="2"/>
  <c r="C4785" i="2"/>
  <c r="D3592" i="2" l="1"/>
  <c r="D3591" i="2" s="1"/>
  <c r="C3592" i="2" l="1"/>
  <c r="D3589" i="2"/>
  <c r="C3589" i="2"/>
  <c r="D3583" i="2" l="1"/>
  <c r="C3583" i="2"/>
  <c r="C3576" i="2"/>
  <c r="D3573" i="2"/>
  <c r="C3573" i="2"/>
  <c r="C3571" i="2"/>
  <c r="D3569" i="2"/>
  <c r="C3569" i="2"/>
  <c r="C3554" i="2"/>
  <c r="D3553" i="2"/>
  <c r="D3551" i="2"/>
  <c r="D3550" i="2"/>
  <c r="D3587" i="2" l="1"/>
  <c r="D3575" i="2" s="1"/>
  <c r="D3549" i="2"/>
  <c r="D3554" i="2"/>
  <c r="D3571" i="2"/>
  <c r="D3548" i="2" l="1"/>
  <c r="D3597" i="2" s="1"/>
  <c r="D4813" i="2" l="1"/>
  <c r="D4774" i="2"/>
  <c r="D4496" i="2"/>
  <c r="D4184" i="2" l="1"/>
  <c r="D4183" i="2" s="1"/>
  <c r="C4184" i="2"/>
  <c r="D3445" i="2"/>
  <c r="C3445" i="2"/>
  <c r="D1021" i="2"/>
  <c r="D1020" i="2" s="1"/>
  <c r="C1021" i="2"/>
  <c r="C4183" i="2" l="1"/>
  <c r="C1020" i="2"/>
  <c r="C200" i="4" l="1"/>
  <c r="C131" i="4"/>
  <c r="C126" i="4"/>
  <c r="C108" i="4"/>
  <c r="C130" i="4" l="1"/>
  <c r="C41" i="4" s="1"/>
  <c r="C107" i="4"/>
  <c r="C19" i="4" s="1"/>
  <c r="C79" i="4"/>
  <c r="C8" i="4" s="1"/>
  <c r="C105" i="4"/>
  <c r="C17" i="4" s="1"/>
  <c r="C81" i="4"/>
  <c r="C9" i="4" s="1"/>
  <c r="C85" i="4"/>
  <c r="C11" i="4" s="1"/>
  <c r="C247" i="4"/>
  <c r="C61" i="4" s="1"/>
  <c r="C102" i="4"/>
  <c r="C16" i="4" s="1"/>
  <c r="C118" i="4"/>
  <c r="C22" i="4" s="1"/>
  <c r="C128" i="4"/>
  <c r="C123" i="4"/>
  <c r="C76" i="4"/>
  <c r="C7" i="4" s="1"/>
  <c r="C112" i="4"/>
  <c r="C21" i="4" s="1"/>
  <c r="C252" i="4"/>
  <c r="C62" i="4" s="1"/>
  <c r="C4844" i="2"/>
  <c r="C4839" i="2"/>
  <c r="C4836" i="2"/>
  <c r="C4833" i="2"/>
  <c r="C4769" i="2"/>
  <c r="C4763" i="2"/>
  <c r="C4760" i="2"/>
  <c r="C4749" i="2"/>
  <c r="C4746" i="2"/>
  <c r="C4744" i="2"/>
  <c r="C4740" i="2"/>
  <c r="C4731" i="2"/>
  <c r="C4724" i="2"/>
  <c r="C4721" i="2"/>
  <c r="C4718" i="2"/>
  <c r="C4713" i="2"/>
  <c r="C4709" i="2"/>
  <c r="C4705" i="2"/>
  <c r="C4685" i="2"/>
  <c r="C4683" i="2"/>
  <c r="C4664" i="2"/>
  <c r="C4659" i="2"/>
  <c r="C4648" i="2"/>
  <c r="C4643" i="2"/>
  <c r="C4632" i="2"/>
  <c r="C4620" i="2"/>
  <c r="C4615" i="2"/>
  <c r="C4604" i="2"/>
  <c r="C4599" i="2"/>
  <c r="C4597" i="2"/>
  <c r="C4594" i="2"/>
  <c r="C4589" i="2"/>
  <c r="C4576" i="2"/>
  <c r="C4571" i="2"/>
  <c r="C4555" i="2"/>
  <c r="C4551" i="2"/>
  <c r="C4548" i="2"/>
  <c r="C4546" i="2"/>
  <c r="C4532" i="2"/>
  <c r="C4527" i="2"/>
  <c r="C4516" i="2"/>
  <c r="C4510" i="2"/>
  <c r="C4507" i="2"/>
  <c r="C4502" i="2"/>
  <c r="C4493" i="2"/>
  <c r="C4478" i="2"/>
  <c r="C4472" i="2"/>
  <c r="C4469" i="2"/>
  <c r="C4467" i="2"/>
  <c r="C4454" i="2"/>
  <c r="C4449" i="2"/>
  <c r="C4438" i="2"/>
  <c r="C4435" i="2"/>
  <c r="C4433" i="2"/>
  <c r="C4420" i="2"/>
  <c r="C4415" i="2"/>
  <c r="C4404" i="2"/>
  <c r="C4399" i="2"/>
  <c r="C4397" i="2"/>
  <c r="C4392" i="2"/>
  <c r="C4372" i="2"/>
  <c r="C4361" i="2"/>
  <c r="C4359" i="2"/>
  <c r="C4356" i="2"/>
  <c r="C4354" i="2"/>
  <c r="C4349" i="2"/>
  <c r="C4343" i="2"/>
  <c r="C4327" i="2"/>
  <c r="C4322" i="2"/>
  <c r="C4311" i="2"/>
  <c r="C4308" i="2"/>
  <c r="C4306" i="2"/>
  <c r="C4304" i="2"/>
  <c r="C4291" i="2"/>
  <c r="C4286" i="2"/>
  <c r="C4275" i="2"/>
  <c r="C4272" i="2"/>
  <c r="C4266" i="2"/>
  <c r="C4260" i="2"/>
  <c r="C4258" i="2"/>
  <c r="C4247" i="2"/>
  <c r="C4242" i="2"/>
  <c r="C4231" i="2"/>
  <c r="C4228" i="2"/>
  <c r="C4223" i="2"/>
  <c r="C4208" i="2"/>
  <c r="C4203" i="2"/>
  <c r="C4192" i="2"/>
  <c r="C4189" i="2"/>
  <c r="C4187" i="2"/>
  <c r="C4176" i="2"/>
  <c r="C4164" i="2"/>
  <c r="C4159" i="2"/>
  <c r="C4148" i="2"/>
  <c r="C4145" i="2"/>
  <c r="C4143" i="2"/>
  <c r="C4140" i="2"/>
  <c r="C4138" i="2"/>
  <c r="C4126" i="2"/>
  <c r="C4121" i="2"/>
  <c r="C4110" i="2"/>
  <c r="C4107" i="2"/>
  <c r="C4105" i="2"/>
  <c r="C4101" i="2"/>
  <c r="C4098" i="2"/>
  <c r="C4095" i="2"/>
  <c r="C4083" i="2"/>
  <c r="C4078" i="2"/>
  <c r="C4067" i="2"/>
  <c r="C4062" i="2"/>
  <c r="C4059" i="2"/>
  <c r="C4056" i="2"/>
  <c r="C4050" i="2"/>
  <c r="C4046" i="2"/>
  <c r="C4041" i="2"/>
  <c r="C4037" i="2"/>
  <c r="C4035" i="2"/>
  <c r="C4021" i="2"/>
  <c r="C4016" i="2"/>
  <c r="C4005" i="2"/>
  <c r="C4002" i="2"/>
  <c r="C4000" i="2"/>
  <c r="C3997" i="2"/>
  <c r="C3986" i="2"/>
  <c r="C3981" i="2"/>
  <c r="C3970" i="2"/>
  <c r="C3967" i="2"/>
  <c r="C3965" i="2"/>
  <c r="C3962" i="2"/>
  <c r="C3960" i="2"/>
  <c r="C3956" i="2"/>
  <c r="C3937" i="2"/>
  <c r="C3889" i="2"/>
  <c r="C3887" i="2"/>
  <c r="C3884" i="2"/>
  <c r="C3882" i="2"/>
  <c r="C3880" i="2"/>
  <c r="C3877" i="2"/>
  <c r="C3874" i="2"/>
  <c r="C3861" i="2"/>
  <c r="C3856" i="2"/>
  <c r="C3845" i="2"/>
  <c r="C3842" i="2"/>
  <c r="C3828" i="2"/>
  <c r="C3823" i="2"/>
  <c r="C3812" i="2"/>
  <c r="C3809" i="2"/>
  <c r="C3807" i="2"/>
  <c r="C3792" i="2"/>
  <c r="C3787" i="2"/>
  <c r="C3776" i="2"/>
  <c r="C3774" i="2"/>
  <c r="C3771" i="2"/>
  <c r="C3768" i="2"/>
  <c r="C3756" i="2"/>
  <c r="C3753" i="2"/>
  <c r="C3745" i="2"/>
  <c r="C3743" i="2"/>
  <c r="C3731" i="2"/>
  <c r="C3726" i="2"/>
  <c r="C3715" i="2"/>
  <c r="C3712" i="2"/>
  <c r="C3707" i="2"/>
  <c r="C3686" i="2"/>
  <c r="C3683" i="2"/>
  <c r="C3672" i="2"/>
  <c r="C3657" i="2"/>
  <c r="C3653" i="2"/>
  <c r="C3642" i="2"/>
  <c r="C3629" i="2"/>
  <c r="C3611" i="2"/>
  <c r="C3606" i="2"/>
  <c r="C3595" i="2"/>
  <c r="C3587" i="2"/>
  <c r="C3549" i="2"/>
  <c r="C3537" i="2"/>
  <c r="C3534" i="2"/>
  <c r="C3524" i="2"/>
  <c r="C3521" i="2"/>
  <c r="C3519" i="2"/>
  <c r="C3516" i="2"/>
  <c r="C3508" i="2"/>
  <c r="C3501" i="2"/>
  <c r="C3496" i="2"/>
  <c r="C3484" i="2"/>
  <c r="C3479" i="2"/>
  <c r="C3468" i="2"/>
  <c r="C3465" i="2"/>
  <c r="C3462" i="2"/>
  <c r="C3456" i="2"/>
  <c r="C3443" i="2"/>
  <c r="C3430" i="2"/>
  <c r="C3425" i="2"/>
  <c r="C3414" i="2"/>
  <c r="C3408" i="2"/>
  <c r="C3398" i="2"/>
  <c r="C3393" i="2"/>
  <c r="C3379" i="2"/>
  <c r="C3368" i="2"/>
  <c r="C3363" i="2"/>
  <c r="C3352" i="2"/>
  <c r="C3349" i="2"/>
  <c r="C3339" i="2"/>
  <c r="C3334" i="2"/>
  <c r="C3323" i="2"/>
  <c r="C3318" i="2"/>
  <c r="C3308" i="2"/>
  <c r="C3303" i="2"/>
  <c r="C3292" i="2"/>
  <c r="C3286" i="2"/>
  <c r="C3274" i="2"/>
  <c r="C3269" i="2"/>
  <c r="C3255" i="2"/>
  <c r="C3243" i="2"/>
  <c r="C3238" i="2"/>
  <c r="C3227" i="2"/>
  <c r="C3222" i="2"/>
  <c r="C3220" i="2"/>
  <c r="C3211" i="2"/>
  <c r="C3206" i="2"/>
  <c r="C3195" i="2"/>
  <c r="C3190" i="2"/>
  <c r="C3187" i="2"/>
  <c r="C3177" i="2"/>
  <c r="C3172" i="2"/>
  <c r="C3161" i="2"/>
  <c r="C3156" i="2"/>
  <c r="C3145" i="2"/>
  <c r="C3140" i="2"/>
  <c r="C3129" i="2"/>
  <c r="C3126" i="2"/>
  <c r="C3113" i="2"/>
  <c r="C3108" i="2"/>
  <c r="C3097" i="2"/>
  <c r="C3078" i="2"/>
  <c r="C3067" i="2"/>
  <c r="C3064" i="2"/>
  <c r="C3061" i="2"/>
  <c r="C3058" i="2"/>
  <c r="C3056" i="2"/>
  <c r="C3041" i="2"/>
  <c r="C3036" i="2"/>
  <c r="C3025" i="2"/>
  <c r="C3022" i="2"/>
  <c r="C3009" i="2"/>
  <c r="C3004" i="2"/>
  <c r="C2993" i="2"/>
  <c r="C2987" i="2"/>
  <c r="C2974" i="2"/>
  <c r="C2969" i="2"/>
  <c r="C2958" i="2"/>
  <c r="C2953" i="2"/>
  <c r="C2950" i="2"/>
  <c r="C2941" i="2"/>
  <c r="C2936" i="2"/>
  <c r="C2925" i="2"/>
  <c r="C2919" i="2"/>
  <c r="C2910" i="2"/>
  <c r="C2905" i="2"/>
  <c r="C2894" i="2"/>
  <c r="C2888" i="2"/>
  <c r="C2876" i="2"/>
  <c r="C2871" i="2"/>
  <c r="C2860" i="2"/>
  <c r="C2854" i="2"/>
  <c r="C2843" i="2"/>
  <c r="C2838" i="2"/>
  <c r="C2827" i="2"/>
  <c r="C2821" i="2"/>
  <c r="C2811" i="2"/>
  <c r="C2806" i="2"/>
  <c r="C2795" i="2"/>
  <c r="C2781" i="2"/>
  <c r="C2776" i="2"/>
  <c r="C2765" i="2"/>
  <c r="C2759" i="2"/>
  <c r="C2746" i="2"/>
  <c r="C2741" i="2"/>
  <c r="C2730" i="2"/>
  <c r="C2725" i="2"/>
  <c r="C2715" i="2"/>
  <c r="C2710" i="2"/>
  <c r="C2695" i="2"/>
  <c r="C2685" i="2"/>
  <c r="C2680" i="2"/>
  <c r="C2669" i="2"/>
  <c r="C2664" i="2"/>
  <c r="C2650" i="2"/>
  <c r="C2645" i="2"/>
  <c r="C2634" i="2"/>
  <c r="C2629" i="2"/>
  <c r="C2627" i="2"/>
  <c r="C2625" i="2"/>
  <c r="C2622" i="2"/>
  <c r="C2611" i="2"/>
  <c r="C2606" i="2"/>
  <c r="C2595" i="2"/>
  <c r="C2590" i="2"/>
  <c r="C2582" i="2"/>
  <c r="C2570" i="2"/>
  <c r="C2565" i="2"/>
  <c r="C2554" i="2"/>
  <c r="C2549" i="2"/>
  <c r="C2538" i="2"/>
  <c r="C2533" i="2"/>
  <c r="C2512" i="2"/>
  <c r="C2507" i="2"/>
  <c r="C2496" i="2"/>
  <c r="C2491" i="2"/>
  <c r="C2481" i="2"/>
  <c r="C2476" i="2"/>
  <c r="C2461" i="2"/>
  <c r="C2449" i="2"/>
  <c r="C2444" i="2"/>
  <c r="C2433" i="2"/>
  <c r="C2427" i="2"/>
  <c r="C2418" i="2"/>
  <c r="C2413" i="2"/>
  <c r="C2399" i="2"/>
  <c r="C2390" i="2"/>
  <c r="C2385" i="2"/>
  <c r="C2374" i="2"/>
  <c r="C2369" i="2"/>
  <c r="C2357" i="2"/>
  <c r="C2352" i="2"/>
  <c r="C2341" i="2"/>
  <c r="C2338" i="2"/>
  <c r="C2335" i="2"/>
  <c r="C2331" i="2"/>
  <c r="C2327" i="2"/>
  <c r="C2325" i="2"/>
  <c r="C2313" i="2"/>
  <c r="C2308" i="2"/>
  <c r="C2297" i="2"/>
  <c r="C2294" i="2"/>
  <c r="C2291" i="2"/>
  <c r="C2288" i="2"/>
  <c r="C2285" i="2"/>
  <c r="C2271" i="2"/>
  <c r="C2266" i="2"/>
  <c r="C2255" i="2"/>
  <c r="C2250" i="2"/>
  <c r="C2247" i="2"/>
  <c r="C2233" i="2"/>
  <c r="C2228" i="2"/>
  <c r="C2217" i="2"/>
  <c r="C2212" i="2"/>
  <c r="C2209" i="2"/>
  <c r="C2206" i="2"/>
  <c r="C2203" i="2"/>
  <c r="C2201" i="2"/>
  <c r="C2183" i="2"/>
  <c r="C2172" i="2"/>
  <c r="C2169" i="2"/>
  <c r="C2166" i="2"/>
  <c r="C2163" i="2"/>
  <c r="C2160" i="2"/>
  <c r="C2158" i="2"/>
  <c r="C2143" i="2"/>
  <c r="C2138" i="2"/>
  <c r="C2127" i="2"/>
  <c r="C2122" i="2"/>
  <c r="C2119" i="2"/>
  <c r="C2116" i="2"/>
  <c r="C2113" i="2"/>
  <c r="C2082" i="2"/>
  <c r="C2077" i="2"/>
  <c r="C2066" i="2"/>
  <c r="C2061" i="2"/>
  <c r="C2050" i="2"/>
  <c r="C2047" i="2"/>
  <c r="C2037" i="2"/>
  <c r="C2032" i="2"/>
  <c r="C2021" i="2"/>
  <c r="C2016" i="2"/>
  <c r="C2014" i="2"/>
  <c r="C2011" i="2"/>
  <c r="C2001" i="2"/>
  <c r="C1996" i="2"/>
  <c r="C1985" i="2"/>
  <c r="C1979" i="2"/>
  <c r="C1968" i="2"/>
  <c r="C1963" i="2"/>
  <c r="C1952" i="2"/>
  <c r="C1947" i="2"/>
  <c r="C1945" i="2"/>
  <c r="C1942" i="2"/>
  <c r="C1931" i="2"/>
  <c r="C1926" i="2"/>
  <c r="C1907" i="2"/>
  <c r="C1902" i="2"/>
  <c r="C1891" i="2"/>
  <c r="C1889" i="2"/>
  <c r="C1880" i="2"/>
  <c r="C1875" i="2"/>
  <c r="C1864" i="2"/>
  <c r="C1850" i="2"/>
  <c r="C1845" i="2"/>
  <c r="C1834" i="2"/>
  <c r="C1831" i="2"/>
  <c r="C1829" i="2"/>
  <c r="C1826" i="2"/>
  <c r="C1818" i="2"/>
  <c r="C1813" i="2"/>
  <c r="C1802" i="2"/>
  <c r="C1796" i="2"/>
  <c r="C1793" i="2"/>
  <c r="C1783" i="2"/>
  <c r="C1778" i="2"/>
  <c r="C1767" i="2"/>
  <c r="C1764" i="2"/>
  <c r="C1762" i="2"/>
  <c r="C1751" i="2"/>
  <c r="C1746" i="2"/>
  <c r="C1735" i="2"/>
  <c r="C1717" i="2"/>
  <c r="C1712" i="2"/>
  <c r="C1701" i="2"/>
  <c r="C1698" i="2"/>
  <c r="C1696" i="2"/>
  <c r="C1693" i="2"/>
  <c r="C1682" i="2"/>
  <c r="C1677" i="2"/>
  <c r="C1665" i="2"/>
  <c r="C1662" i="2"/>
  <c r="C1660" i="2"/>
  <c r="C1650" i="2"/>
  <c r="C1645" i="2"/>
  <c r="C1635" i="2"/>
  <c r="C1632" i="2"/>
  <c r="C1630" i="2"/>
  <c r="C1619" i="2"/>
  <c r="C1614" i="2"/>
  <c r="C1603" i="2"/>
  <c r="C1600" i="2"/>
  <c r="C1598" i="2"/>
  <c r="C1587" i="2"/>
  <c r="C1582" i="2"/>
  <c r="C1571" i="2"/>
  <c r="C1568" i="2"/>
  <c r="C1566" i="2"/>
  <c r="C1554" i="2"/>
  <c r="C1549" i="2"/>
  <c r="C1535" i="2"/>
  <c r="C1533" i="2"/>
  <c r="C1520" i="2"/>
  <c r="C1515" i="2"/>
  <c r="C1504" i="2"/>
  <c r="C1501" i="2"/>
  <c r="C1498" i="2"/>
  <c r="C1484" i="2"/>
  <c r="C1479" i="2"/>
  <c r="C1468" i="2"/>
  <c r="C1465" i="2"/>
  <c r="C1463" i="2"/>
  <c r="C1447" i="2"/>
  <c r="C1442" i="2"/>
  <c r="C1431" i="2"/>
  <c r="C1429" i="2"/>
  <c r="C1407" i="2"/>
  <c r="C1402" i="2"/>
  <c r="C1384" i="2"/>
  <c r="C1382" i="2"/>
  <c r="C1379" i="2"/>
  <c r="C1376" i="2"/>
  <c r="C1374" i="2"/>
  <c r="C1368" i="2"/>
  <c r="C1353" i="2"/>
  <c r="C1348" i="2"/>
  <c r="C1334" i="2"/>
  <c r="C1325" i="2"/>
  <c r="C1320" i="2"/>
  <c r="C1309" i="2"/>
  <c r="C1303" i="2"/>
  <c r="C1288" i="2"/>
  <c r="C1283" i="2"/>
  <c r="C1272" i="2"/>
  <c r="C1269" i="2"/>
  <c r="C1264" i="2"/>
  <c r="C1253" i="2"/>
  <c r="C1250" i="2"/>
  <c r="C1247" i="2"/>
  <c r="C1242" i="2"/>
  <c r="C1231" i="2"/>
  <c r="C1226" i="2"/>
  <c r="C1215" i="2"/>
  <c r="C1212" i="2"/>
  <c r="C1210" i="2"/>
  <c r="C1196" i="2"/>
  <c r="C1191" i="2"/>
  <c r="C1180" i="2"/>
  <c r="C1175" i="2"/>
  <c r="C1170" i="2"/>
  <c r="C1159" i="2"/>
  <c r="C1157" i="2"/>
  <c r="C1154" i="2"/>
  <c r="C1145" i="2"/>
  <c r="C1140" i="2"/>
  <c r="C1129" i="2"/>
  <c r="C1127" i="2"/>
  <c r="C1124" i="2"/>
  <c r="C1121" i="2"/>
  <c r="C1104" i="2"/>
  <c r="C1099" i="2"/>
  <c r="C1088" i="2"/>
  <c r="C1085" i="2"/>
  <c r="C1081" i="2"/>
  <c r="C1076" i="2"/>
  <c r="C1065" i="2"/>
  <c r="C1063" i="2"/>
  <c r="C1060" i="2"/>
  <c r="C1056" i="2"/>
  <c r="C1053" i="2"/>
  <c r="C1040" i="2"/>
  <c r="C1035" i="2"/>
  <c r="C1024" i="2"/>
  <c r="C1018" i="2"/>
  <c r="C1016" i="2"/>
  <c r="C1013" i="2"/>
  <c r="C1006" i="2"/>
  <c r="C1002" i="2"/>
  <c r="C993" i="2"/>
  <c r="C991" i="2"/>
  <c r="C975" i="2"/>
  <c r="C970" i="2"/>
  <c r="C959" i="2"/>
  <c r="C951" i="2"/>
  <c r="C946" i="2"/>
  <c r="C943" i="2"/>
  <c r="C941" i="2"/>
  <c r="C927" i="2"/>
  <c r="C922" i="2"/>
  <c r="C911" i="2"/>
  <c r="C906" i="2"/>
  <c r="C893" i="2"/>
  <c r="C877" i="2"/>
  <c r="C875" i="2"/>
  <c r="C872" i="2"/>
  <c r="C868" i="2"/>
  <c r="C856" i="2"/>
  <c r="C851" i="2"/>
  <c r="C840" i="2"/>
  <c r="C837" i="2"/>
  <c r="C834" i="2"/>
  <c r="C828" i="2"/>
  <c r="C825" i="2"/>
  <c r="C819" i="2"/>
  <c r="C812" i="2"/>
  <c r="C810" i="2"/>
  <c r="C797" i="2"/>
  <c r="C792" i="2"/>
  <c r="C781" i="2"/>
  <c r="C778" i="2"/>
  <c r="C776" i="2"/>
  <c r="C760" i="2"/>
  <c r="C755" i="2"/>
  <c r="C744" i="2"/>
  <c r="C741" i="2"/>
  <c r="C736" i="2"/>
  <c r="C733" i="2"/>
  <c r="C716" i="2"/>
  <c r="C711" i="2"/>
  <c r="C700" i="2"/>
  <c r="C695" i="2"/>
  <c r="C693" i="2"/>
  <c r="C691" i="2"/>
  <c r="C678" i="2"/>
  <c r="C673" i="2"/>
  <c r="C662" i="2"/>
  <c r="C657" i="2"/>
  <c r="C652" i="2"/>
  <c r="C649" i="2"/>
  <c r="C639" i="2"/>
  <c r="C634" i="2"/>
  <c r="C623" i="2"/>
  <c r="C620" i="2"/>
  <c r="C617" i="2"/>
  <c r="C603" i="2"/>
  <c r="C598" i="2"/>
  <c r="C587" i="2"/>
  <c r="C585" i="2"/>
  <c r="C582" i="2"/>
  <c r="C572" i="2"/>
  <c r="C568" i="2"/>
  <c r="C557" i="2"/>
  <c r="C554" i="2"/>
  <c r="C552" i="2"/>
  <c r="C540" i="2"/>
  <c r="C535" i="2"/>
  <c r="C524" i="2"/>
  <c r="C521" i="2"/>
  <c r="C510" i="2"/>
  <c r="C505" i="2"/>
  <c r="C494" i="2"/>
  <c r="C491" i="2"/>
  <c r="C474" i="2"/>
  <c r="C469" i="2"/>
  <c r="C458" i="2"/>
  <c r="C455" i="2"/>
  <c r="C452" i="2"/>
  <c r="C441" i="2"/>
  <c r="C436" i="2"/>
  <c r="C425" i="2"/>
  <c r="C421" i="2"/>
  <c r="C419" i="2"/>
  <c r="C414" i="2"/>
  <c r="C403" i="2"/>
  <c r="C400" i="2"/>
  <c r="C398" i="2"/>
  <c r="C384" i="2"/>
  <c r="C381" i="2"/>
  <c r="C370" i="2"/>
  <c r="C367" i="2"/>
  <c r="C364" i="2"/>
  <c r="C360" i="2"/>
  <c r="C356" i="2"/>
  <c r="C354" i="2"/>
  <c r="C351" i="2"/>
  <c r="C347" i="2"/>
  <c r="C345" i="2"/>
  <c r="C323" i="2"/>
  <c r="C312" i="2"/>
  <c r="C310" i="2"/>
  <c r="C308" i="2"/>
  <c r="C294" i="2"/>
  <c r="C289" i="2"/>
  <c r="C275" i="2"/>
  <c r="C273" i="2"/>
  <c r="C260" i="2"/>
  <c r="C255" i="2"/>
  <c r="C244" i="2"/>
  <c r="C237" i="2"/>
  <c r="C218" i="2"/>
  <c r="C214" i="2"/>
  <c r="C203" i="2"/>
  <c r="C200" i="2"/>
  <c r="C198" i="2"/>
  <c r="C184" i="2"/>
  <c r="C179" i="2"/>
  <c r="C168" i="2"/>
  <c r="C165" i="2"/>
  <c r="C163" i="2"/>
  <c r="C151" i="2"/>
  <c r="C146" i="2"/>
  <c r="C135" i="2"/>
  <c r="C132" i="2"/>
  <c r="C130" i="2"/>
  <c r="C127" i="2"/>
  <c r="C124" i="2"/>
  <c r="C122" i="2"/>
  <c r="C110" i="2"/>
  <c r="C105" i="2"/>
  <c r="C94" i="2"/>
  <c r="C91" i="2"/>
  <c r="C89" i="2"/>
  <c r="C85" i="2"/>
  <c r="C82" i="2"/>
  <c r="C79" i="2"/>
  <c r="C76" i="2"/>
  <c r="C56" i="2"/>
  <c r="C45" i="2"/>
  <c r="C42" i="2"/>
  <c r="C39" i="2"/>
  <c r="C246" i="4" l="1"/>
  <c r="C1347" i="2"/>
  <c r="C1602" i="2"/>
  <c r="C2307" i="2"/>
  <c r="C2464" i="2"/>
  <c r="C2521" i="2"/>
  <c r="C2758" i="2"/>
  <c r="C3021" i="2"/>
  <c r="C3066" i="2"/>
  <c r="C4637" i="2"/>
  <c r="C4723" i="2"/>
  <c r="C4835" i="2"/>
  <c r="C84" i="2"/>
  <c r="C167" i="2"/>
  <c r="C369" i="2"/>
  <c r="C534" i="2"/>
  <c r="C556" i="2"/>
  <c r="C690" i="2"/>
  <c r="C791" i="2"/>
  <c r="C921" i="2"/>
  <c r="C945" i="2"/>
  <c r="C1467" i="2"/>
  <c r="C1634" i="2"/>
  <c r="C2049" i="2"/>
  <c r="C2246" i="2"/>
  <c r="C2265" i="2"/>
  <c r="C2584" i="2"/>
  <c r="C2870" i="2"/>
  <c r="C3024" i="2"/>
  <c r="C3407" i="2"/>
  <c r="C3467" i="2"/>
  <c r="C3936" i="2"/>
  <c r="C4100" i="2"/>
  <c r="C4241" i="2"/>
  <c r="C4838" i="2"/>
  <c r="C134" i="2"/>
  <c r="C732" i="2"/>
  <c r="C1462" i="2"/>
  <c r="C1700" i="2"/>
  <c r="C2205" i="2"/>
  <c r="C3219" i="2"/>
  <c r="C3605" i="2"/>
  <c r="C3725" i="2"/>
  <c r="C3855" i="2"/>
  <c r="C4274" i="2"/>
  <c r="C4371" i="2"/>
  <c r="C4506" i="2"/>
  <c r="C424" i="2"/>
  <c r="C454" i="2"/>
  <c r="C969" i="2"/>
  <c r="C1087" i="2"/>
  <c r="C1190" i="2"/>
  <c r="C1214" i="2"/>
  <c r="C1503" i="2"/>
  <c r="C1664" i="2"/>
  <c r="C1962" i="2"/>
  <c r="C2659" i="2"/>
  <c r="C3096" i="2"/>
  <c r="C3128" i="2"/>
  <c r="C3348" i="2"/>
  <c r="C3478" i="2"/>
  <c r="C3523" i="2"/>
  <c r="C4004" i="2"/>
  <c r="C4055" i="2"/>
  <c r="C4109" i="2"/>
  <c r="C4158" i="2"/>
  <c r="C4310" i="2"/>
  <c r="C4391" i="2"/>
  <c r="C4717" i="2"/>
  <c r="C4739" i="2"/>
  <c r="C55" i="2"/>
  <c r="C93" i="2"/>
  <c r="C322" i="2"/>
  <c r="C493" i="2"/>
  <c r="C1153" i="2"/>
  <c r="C1766" i="2"/>
  <c r="C1978" i="2"/>
  <c r="C2644" i="2"/>
  <c r="C3969" i="2"/>
  <c r="C4061" i="2"/>
  <c r="C13" i="2"/>
  <c r="C44" i="2"/>
  <c r="C413" i="2"/>
  <c r="C457" i="2"/>
  <c r="C622" i="2"/>
  <c r="C651" i="2"/>
  <c r="C743" i="2"/>
  <c r="C1023" i="2"/>
  <c r="C1249" i="2"/>
  <c r="C1271" i="2"/>
  <c r="C1308" i="2"/>
  <c r="C1548" i="2"/>
  <c r="C1570" i="2"/>
  <c r="C1734" i="2"/>
  <c r="C1833" i="2"/>
  <c r="C1863" i="2"/>
  <c r="C1995" i="2"/>
  <c r="C2115" i="2"/>
  <c r="C2171" i="2"/>
  <c r="C2340" i="2"/>
  <c r="C2724" i="2"/>
  <c r="C2887" i="2"/>
  <c r="C3189" i="2"/>
  <c r="C4077" i="2"/>
  <c r="C4191" i="2"/>
  <c r="C4348" i="2"/>
  <c r="C4414" i="2"/>
  <c r="C4437" i="2"/>
  <c r="C4526" i="2"/>
  <c r="C4550" i="2"/>
  <c r="C4593" i="2"/>
  <c r="C4832" i="2"/>
  <c r="C4846" i="2"/>
  <c r="C122" i="4"/>
  <c r="C18" i="4"/>
  <c r="C4222" i="2"/>
  <c r="C1914" i="2"/>
  <c r="C2853" i="2"/>
  <c r="C2918" i="2"/>
  <c r="C3575" i="2"/>
  <c r="C4634" i="2"/>
  <c r="C4759" i="2"/>
  <c r="C887" i="2"/>
  <c r="C953" i="2"/>
  <c r="C1302" i="2"/>
  <c r="C1422" i="2"/>
  <c r="C1860" i="2"/>
  <c r="C3285" i="2"/>
  <c r="C3455" i="2"/>
  <c r="C3714" i="2"/>
  <c r="C4049" i="2"/>
  <c r="C905" i="2"/>
  <c r="C1500" i="2"/>
  <c r="C1795" i="2"/>
  <c r="C2368" i="2"/>
  <c r="C2694" i="2"/>
  <c r="C3628" i="2"/>
  <c r="C827" i="2"/>
  <c r="C1336" i="2"/>
  <c r="C2548" i="2"/>
  <c r="C2698" i="2"/>
  <c r="C2986" i="2"/>
  <c r="C3548" i="2"/>
  <c r="C3671" i="2"/>
  <c r="C4265" i="2"/>
  <c r="C111" i="4"/>
  <c r="C4202" i="2"/>
  <c r="C2211" i="2"/>
  <c r="C2290" i="2"/>
  <c r="C3378" i="2"/>
  <c r="C3841" i="2"/>
  <c r="C4147" i="2"/>
  <c r="C1497" i="2"/>
  <c r="C2121" i="2"/>
  <c r="C2401" i="2"/>
  <c r="C3125" i="2"/>
  <c r="C3254" i="2"/>
  <c r="C3351" i="2"/>
  <c r="C3811" i="2"/>
  <c r="C3844" i="2"/>
  <c r="C2046" i="2"/>
  <c r="C2168" i="2"/>
  <c r="C2490" i="2"/>
  <c r="C3876" i="2"/>
  <c r="C2076" i="2"/>
  <c r="C2952" i="2"/>
  <c r="C3317" i="2"/>
  <c r="C4097" i="2"/>
  <c r="C126" i="2"/>
  <c r="C1179" i="2"/>
  <c r="C1246" i="2"/>
  <c r="C81" i="2"/>
  <c r="C520" i="2"/>
  <c r="C839" i="2"/>
  <c r="C1084" i="2"/>
  <c r="C202" i="2"/>
  <c r="C402" i="2"/>
  <c r="C523" i="2"/>
  <c r="C780" i="2"/>
  <c r="C20" i="4"/>
  <c r="C3155" i="2"/>
  <c r="C2820" i="2"/>
  <c r="C2460" i="2"/>
  <c r="C2398" i="2"/>
  <c r="C2337" i="2"/>
  <c r="C3507" i="2"/>
  <c r="C3320" i="2"/>
  <c r="C3411" i="2"/>
  <c r="C2227" i="2"/>
  <c r="C3639" i="2"/>
  <c r="C710" i="2"/>
  <c r="C1401" i="2"/>
  <c r="C2430" i="2"/>
  <c r="C4401" i="2"/>
  <c r="C3591" i="2"/>
  <c r="C2443" i="2"/>
  <c r="C1428" i="2"/>
  <c r="C2412" i="2"/>
  <c r="C3333" i="2"/>
  <c r="C504" i="2"/>
  <c r="C145" i="2"/>
  <c r="C597" i="2"/>
  <c r="C2837" i="2"/>
  <c r="C2904" i="2"/>
  <c r="C288" i="2"/>
  <c r="C1012" i="2"/>
  <c r="C2284" i="2"/>
  <c r="C2506" i="2"/>
  <c r="C2592" i="2"/>
  <c r="C3767" i="2"/>
  <c r="C2371" i="2"/>
  <c r="C908" i="2"/>
  <c r="C1282" i="2"/>
  <c r="C1565" i="2"/>
  <c r="C1613" i="2"/>
  <c r="C2955" i="2"/>
  <c r="C1225" i="2"/>
  <c r="C2384" i="2"/>
  <c r="C2605" i="2"/>
  <c r="C2968" i="2"/>
  <c r="C3077" i="2"/>
  <c r="C3362" i="2"/>
  <c r="C3755" i="2"/>
  <c r="C3822" i="2"/>
  <c r="C4614" i="2"/>
  <c r="C551" i="2"/>
  <c r="C3060" i="2"/>
  <c r="C3192" i="2"/>
  <c r="C3886" i="2"/>
  <c r="C1629" i="2"/>
  <c r="C162" i="2"/>
  <c r="C584" i="2"/>
  <c r="C1120" i="2"/>
  <c r="C397" i="2"/>
  <c r="C775" i="2"/>
  <c r="C833" i="2"/>
  <c r="C2079" i="2"/>
  <c r="C4353" i="2"/>
  <c r="C4303" i="2"/>
  <c r="C1532" i="2"/>
  <c r="C1597" i="2"/>
  <c r="C1659" i="2"/>
  <c r="C4601" i="2"/>
  <c r="C1169" i="2"/>
  <c r="C1944" i="2"/>
  <c r="C2060" i="2"/>
  <c r="C2330" i="2"/>
  <c r="C2624" i="2"/>
  <c r="C2679" i="2"/>
  <c r="C2709" i="2"/>
  <c r="C2727" i="2"/>
  <c r="C2935" i="2"/>
  <c r="C3158" i="2"/>
  <c r="C3289" i="2"/>
  <c r="C3533" i="2"/>
  <c r="C3682" i="2"/>
  <c r="C3806" i="2"/>
  <c r="C4269" i="2"/>
  <c r="C4285" i="2"/>
  <c r="C178" i="2"/>
  <c r="C488" i="2"/>
  <c r="C1799" i="2"/>
  <c r="C1901" i="2"/>
  <c r="C1982" i="2"/>
  <c r="C2564" i="2"/>
  <c r="C2922" i="2"/>
  <c r="C3171" i="2"/>
  <c r="C4064" i="2"/>
  <c r="C2532" i="2"/>
  <c r="C2631" i="2"/>
  <c r="C3392" i="2"/>
  <c r="C3515" i="2"/>
  <c r="C4708" i="2"/>
  <c r="C272" i="2"/>
  <c r="C616" i="2"/>
  <c r="C867" i="2"/>
  <c r="C1874" i="2"/>
  <c r="C2031" i="2"/>
  <c r="C2551" i="2"/>
  <c r="C2792" i="2"/>
  <c r="C3302" i="2"/>
  <c r="C359" i="2"/>
  <c r="C697" i="2"/>
  <c r="C850" i="2"/>
  <c r="C1001" i="2"/>
  <c r="C1695" i="2"/>
  <c r="C1711" i="2"/>
  <c r="C1761" i="2"/>
  <c r="C1888" i="2"/>
  <c r="C1925" i="2"/>
  <c r="C2493" i="2"/>
  <c r="C3107" i="2"/>
  <c r="C4432" i="2"/>
  <c r="C4512" i="2"/>
  <c r="C468" i="2"/>
  <c r="C1034" i="2"/>
  <c r="C1075" i="2"/>
  <c r="C1126" i="2"/>
  <c r="C1156" i="2"/>
  <c r="C1386" i="2"/>
  <c r="C1441" i="2"/>
  <c r="C1514" i="2"/>
  <c r="C1676" i="2"/>
  <c r="C1844" i="2"/>
  <c r="C1949" i="2"/>
  <c r="C2092" i="2"/>
  <c r="C2666" i="2"/>
  <c r="C2740" i="2"/>
  <c r="C2762" i="2"/>
  <c r="C2805" i="2"/>
  <c r="C2990" i="2"/>
  <c r="C3461" i="2"/>
  <c r="C4762" i="2"/>
  <c r="C104" i="2"/>
  <c r="C197" i="2"/>
  <c r="C213" i="2"/>
  <c r="C236" i="2"/>
  <c r="C254" i="2"/>
  <c r="C380" i="2"/>
  <c r="C567" i="2"/>
  <c r="C672" i="2"/>
  <c r="C754" i="2"/>
  <c r="C1098" i="2"/>
  <c r="C1777" i="2"/>
  <c r="C3003" i="2"/>
  <c r="C38" i="2"/>
  <c r="C129" i="2"/>
  <c r="C307" i="2"/>
  <c r="C353" i="2"/>
  <c r="C659" i="2"/>
  <c r="C735" i="2"/>
  <c r="C874" i="2"/>
  <c r="C956" i="2"/>
  <c r="C1062" i="2"/>
  <c r="C1139" i="2"/>
  <c r="C1263" i="2"/>
  <c r="C1644" i="2"/>
  <c r="C1745" i="2"/>
  <c r="C2013" i="2"/>
  <c r="C2124" i="2"/>
  <c r="C2252" i="2"/>
  <c r="C2351" i="2"/>
  <c r="C2475" i="2"/>
  <c r="C2775" i="2"/>
  <c r="C2891" i="2"/>
  <c r="C3139" i="2"/>
  <c r="C3205" i="2"/>
  <c r="C3268" i="2"/>
  <c r="C3424" i="2"/>
  <c r="C3652" i="2"/>
  <c r="C3706" i="2"/>
  <c r="C3786" i="2"/>
  <c r="C3879" i="2"/>
  <c r="C3964" i="2"/>
  <c r="C3980" i="2"/>
  <c r="C4186" i="2"/>
  <c r="C4358" i="2"/>
  <c r="C4396" i="2"/>
  <c r="C4448" i="2"/>
  <c r="C4658" i="2"/>
  <c r="C4768" i="2"/>
  <c r="C1209" i="2"/>
  <c r="C1378" i="2"/>
  <c r="C1478" i="2"/>
  <c r="C1581" i="2"/>
  <c r="C1828" i="2"/>
  <c r="C2137" i="2"/>
  <c r="C2162" i="2"/>
  <c r="C2214" i="2"/>
  <c r="C2857" i="2"/>
  <c r="C3773" i="2"/>
  <c r="C4321" i="2"/>
  <c r="C4557" i="2"/>
  <c r="C4596" i="2"/>
  <c r="C4645" i="2"/>
  <c r="C4748" i="2"/>
  <c r="C4805" i="2"/>
  <c r="C1055" i="2"/>
  <c r="C1812" i="2"/>
  <c r="C2018" i="2"/>
  <c r="C2182" i="2"/>
  <c r="C2824" i="2"/>
  <c r="C3035" i="2"/>
  <c r="C3996" i="2"/>
  <c r="C4015" i="2"/>
  <c r="C4142" i="2"/>
  <c r="C4227" i="2"/>
  <c r="C4495" i="2"/>
  <c r="C435" i="2"/>
  <c r="C633" i="2"/>
  <c r="C1319" i="2"/>
  <c r="C2293" i="2"/>
  <c r="C3224" i="2"/>
  <c r="C4120" i="2"/>
  <c r="C4570" i="2"/>
  <c r="C3237" i="2"/>
  <c r="C4825" i="2"/>
  <c r="C121" i="4" l="1"/>
  <c r="C40" i="4"/>
  <c r="C280" i="2"/>
  <c r="C1506" i="2"/>
  <c r="C1161" i="2"/>
  <c r="C1311" i="2"/>
  <c r="C1255" i="2"/>
  <c r="C1090" i="2"/>
  <c r="C1703" i="2"/>
  <c r="C3674" i="2"/>
  <c r="C4233" i="2"/>
  <c r="C3597" i="2"/>
  <c r="C4562" i="2"/>
  <c r="C3717" i="2"/>
  <c r="C3778" i="2"/>
  <c r="C3069" i="2"/>
  <c r="C246" i="2"/>
  <c r="C1893" i="2"/>
  <c r="C314" i="2"/>
  <c r="C4849" i="2"/>
  <c r="C1274" i="2"/>
  <c r="C3099" i="2"/>
  <c r="C4406" i="2"/>
  <c r="C3972" i="2"/>
  <c r="C961" i="2"/>
  <c r="C559" i="2"/>
  <c r="C2524" i="2"/>
  <c r="C1393" i="2"/>
  <c r="C496" i="2"/>
  <c r="C1917" i="2"/>
  <c r="C1339" i="2"/>
  <c r="C2797" i="2"/>
  <c r="C228" i="2"/>
  <c r="C1067" i="2"/>
  <c r="C1182" i="2"/>
  <c r="C913" i="2"/>
  <c r="C3539" i="2"/>
  <c r="C3847" i="2"/>
  <c r="C172" i="4"/>
  <c r="C31" i="4" s="1"/>
  <c r="C3644" i="2"/>
  <c r="C224" i="4"/>
  <c r="C50" i="4" s="1"/>
  <c r="C222" i="4"/>
  <c r="C49" i="4" s="1"/>
  <c r="C83" i="4"/>
  <c r="C10" i="4" s="1"/>
  <c r="C100" i="4"/>
  <c r="C15" i="4" s="1"/>
  <c r="C60" i="4"/>
  <c r="C3384" i="2"/>
  <c r="C2701" i="2"/>
  <c r="C2404" i="2"/>
  <c r="C526" i="2"/>
  <c r="C202" i="4"/>
  <c r="C3325" i="2"/>
  <c r="C1470" i="2"/>
  <c r="C702" i="2"/>
  <c r="C3698" i="2"/>
  <c r="C2435" i="2"/>
  <c r="C3163" i="2"/>
  <c r="C1804" i="2"/>
  <c r="C3416" i="2"/>
  <c r="C1540" i="2"/>
  <c r="C2467" i="2"/>
  <c r="C4194" i="2"/>
  <c r="C3294" i="2"/>
  <c r="C3260" i="2"/>
  <c r="C783" i="2"/>
  <c r="C3354" i="2"/>
  <c r="C1433" i="2"/>
  <c r="C1667" i="2"/>
  <c r="C137" i="2"/>
  <c r="C1026" i="2"/>
  <c r="C842" i="2"/>
  <c r="C2084" i="2"/>
  <c r="C2376" i="2"/>
  <c r="C174" i="4"/>
  <c r="C32" i="4" s="1"/>
  <c r="C1737" i="2"/>
  <c r="C2129" i="2"/>
  <c r="C2636" i="2"/>
  <c r="C1866" i="2"/>
  <c r="C2862" i="2"/>
  <c r="C625" i="2"/>
  <c r="C1637" i="2"/>
  <c r="C3027" i="2"/>
  <c r="C2767" i="2"/>
  <c r="C2927" i="2"/>
  <c r="C2995" i="2"/>
  <c r="C1954" i="2"/>
  <c r="C4313" i="2"/>
  <c r="C4363" i="2"/>
  <c r="C3814" i="2"/>
  <c r="C95" i="4"/>
  <c r="C14" i="4" s="1"/>
  <c r="C236" i="4"/>
  <c r="C56" i="4" s="1"/>
  <c r="C88" i="4"/>
  <c r="C13" i="4" s="1"/>
  <c r="C4650" i="2"/>
  <c r="C261" i="4"/>
  <c r="C65" i="4" s="1"/>
  <c r="C589" i="2"/>
  <c r="C3131" i="2"/>
  <c r="C3197" i="2"/>
  <c r="C2960" i="2"/>
  <c r="C405" i="2"/>
  <c r="C147" i="4"/>
  <c r="C26" i="4" s="1"/>
  <c r="C180" i="4"/>
  <c r="C35" i="4" s="1"/>
  <c r="C142" i="4"/>
  <c r="C25" i="4" s="1"/>
  <c r="C231" i="4"/>
  <c r="C53" i="4" s="1"/>
  <c r="C227" i="4"/>
  <c r="C52" i="4" s="1"/>
  <c r="C240" i="4"/>
  <c r="C58" i="4" s="1"/>
  <c r="C192" i="4"/>
  <c r="C169" i="4"/>
  <c r="C30" i="4" s="1"/>
  <c r="C157" i="4"/>
  <c r="C27" i="4" s="1"/>
  <c r="C256" i="4"/>
  <c r="C64" i="4" s="1"/>
  <c r="C210" i="4"/>
  <c r="C166" i="4"/>
  <c r="C29" i="4" s="1"/>
  <c r="C2732" i="2"/>
  <c r="C4112" i="2"/>
  <c r="C2219" i="2"/>
  <c r="C427" i="2"/>
  <c r="C1573" i="2"/>
  <c r="C96" i="2"/>
  <c r="C3470" i="2"/>
  <c r="C2597" i="2"/>
  <c r="C205" i="2"/>
  <c r="C1769" i="2"/>
  <c r="C1217" i="2"/>
  <c r="C1605" i="2"/>
  <c r="C879" i="2"/>
  <c r="C2556" i="2"/>
  <c r="C460" i="2"/>
  <c r="C2023" i="2"/>
  <c r="C2896" i="2"/>
  <c r="C746" i="2"/>
  <c r="C170" i="2"/>
  <c r="C3526" i="2"/>
  <c r="C1987" i="2"/>
  <c r="C2052" i="2"/>
  <c r="C3229" i="2"/>
  <c r="C4277" i="2"/>
  <c r="C2498" i="2"/>
  <c r="C47" i="2"/>
  <c r="C4440" i="2"/>
  <c r="C2299" i="2"/>
  <c r="C1836" i="2"/>
  <c r="C4726" i="2"/>
  <c r="C3891" i="2"/>
  <c r="C1131" i="2"/>
  <c r="C2671" i="2"/>
  <c r="C4606" i="2"/>
  <c r="C2829" i="2"/>
  <c r="C2174" i="2"/>
  <c r="C4778" i="2"/>
  <c r="C4150" i="2"/>
  <c r="C664" i="2"/>
  <c r="C372" i="2"/>
  <c r="C4069" i="2"/>
  <c r="C2343" i="2"/>
  <c r="C4518" i="2"/>
  <c r="C4007" i="2"/>
  <c r="C2257" i="2"/>
  <c r="C75" i="4" l="1"/>
  <c r="C221" i="4"/>
  <c r="C177" i="4"/>
  <c r="C33" i="4" s="1"/>
  <c r="C207" i="4"/>
  <c r="C6" i="4"/>
  <c r="C164" i="4"/>
  <c r="C28" i="4" s="1"/>
  <c r="C209" i="4"/>
  <c r="C185" i="4"/>
  <c r="C36" i="4" s="1"/>
  <c r="C3540" i="2"/>
  <c r="C205" i="4"/>
  <c r="C187" i="4"/>
  <c r="C1668" i="2"/>
  <c r="C235" i="4"/>
  <c r="C87" i="4"/>
  <c r="C255" i="4"/>
  <c r="C239" i="4"/>
  <c r="C4850" i="2"/>
  <c r="C226" i="4"/>
  <c r="C179" i="4" l="1"/>
  <c r="C191" i="4"/>
  <c r="C42" i="4" s="1"/>
  <c r="C141" i="4"/>
  <c r="C63" i="4"/>
  <c r="C220" i="4"/>
  <c r="C245" i="4"/>
  <c r="C51" i="4"/>
  <c r="C57" i="4"/>
  <c r="C55" i="4"/>
  <c r="C48" i="4"/>
  <c r="C12" i="4"/>
  <c r="C5" i="4" s="1"/>
  <c r="C74" i="4"/>
  <c r="C37" i="4"/>
  <c r="C234" i="4"/>
  <c r="C39" i="4" l="1"/>
  <c r="C190" i="4"/>
  <c r="C140" i="4"/>
  <c r="C54" i="4"/>
  <c r="C219" i="4"/>
  <c r="C24" i="4"/>
  <c r="C59" i="4"/>
  <c r="C47" i="4"/>
  <c r="C34" i="4"/>
  <c r="C134" i="4"/>
  <c r="C212" i="4" l="1"/>
  <c r="C46" i="4"/>
  <c r="C23" i="4"/>
  <c r="C38" i="4" l="1"/>
  <c r="C44" i="4" s="1"/>
  <c r="C67" i="4" s="1"/>
  <c r="D3382" i="2" l="1"/>
  <c r="D3381" i="2" s="1"/>
  <c r="D2521" i="2"/>
  <c r="D2464" i="2"/>
  <c r="D200" i="4" l="1"/>
  <c r="D131" i="4"/>
  <c r="D130" i="4" s="1"/>
  <c r="D41" i="4" s="1"/>
  <c r="D128" i="4"/>
  <c r="D126" i="4"/>
  <c r="D118" i="4"/>
  <c r="D22" i="4" s="1"/>
  <c r="D108" i="4"/>
  <c r="D107" i="4" s="1"/>
  <c r="D105" i="4"/>
  <c r="D17" i="4" s="1"/>
  <c r="D85" i="4"/>
  <c r="D11" i="4" s="1"/>
  <c r="D81" i="4"/>
  <c r="D9" i="4" s="1"/>
  <c r="D79" i="4"/>
  <c r="D8" i="4" s="1"/>
  <c r="D224" i="4"/>
  <c r="D50" i="4" s="1"/>
  <c r="D222" i="4"/>
  <c r="D49" i="4" s="1"/>
  <c r="D100" i="4"/>
  <c r="D15" i="4" s="1"/>
  <c r="D83" i="4"/>
  <c r="D10" i="4" s="1"/>
  <c r="D4846" i="2"/>
  <c r="D4844" i="2"/>
  <c r="D4839" i="2"/>
  <c r="D4836" i="2"/>
  <c r="D4835" i="2" s="1"/>
  <c r="D4833" i="2"/>
  <c r="D4832" i="2" s="1"/>
  <c r="D4822" i="2"/>
  <c r="D4821" i="2" s="1"/>
  <c r="D4819" i="2"/>
  <c r="D4818" i="2" s="1"/>
  <c r="D4812" i="2"/>
  <c r="D4801" i="2"/>
  <c r="D4794" i="2"/>
  <c r="D4793" i="2" s="1"/>
  <c r="D4791" i="2"/>
  <c r="D4786" i="2"/>
  <c r="D4769" i="2"/>
  <c r="D4763" i="2"/>
  <c r="D4760" i="2"/>
  <c r="D4759" i="2" s="1"/>
  <c r="D4749" i="2"/>
  <c r="D4746" i="2"/>
  <c r="D4744" i="2"/>
  <c r="D4740" i="2"/>
  <c r="D4731" i="2"/>
  <c r="D4724" i="2"/>
  <c r="D4723" i="2" s="1"/>
  <c r="D4721" i="2"/>
  <c r="D4718" i="2"/>
  <c r="D4713" i="2"/>
  <c r="D4709" i="2"/>
  <c r="D4705" i="2"/>
  <c r="D4685" i="2"/>
  <c r="D4683" i="2"/>
  <c r="D4664" i="2"/>
  <c r="D4659" i="2"/>
  <c r="D4648" i="2"/>
  <c r="D4643" i="2"/>
  <c r="D4637" i="2" s="1"/>
  <c r="D4634" i="2"/>
  <c r="D4632" i="2"/>
  <c r="D4620" i="2"/>
  <c r="D4615" i="2"/>
  <c r="D4604" i="2"/>
  <c r="D4599" i="2"/>
  <c r="D4597" i="2"/>
  <c r="D4594" i="2"/>
  <c r="D4593" i="2" s="1"/>
  <c r="D4589" i="2"/>
  <c r="D4576" i="2"/>
  <c r="D4571" i="2"/>
  <c r="D4555" i="2"/>
  <c r="D4551" i="2"/>
  <c r="D4548" i="2"/>
  <c r="D4546" i="2"/>
  <c r="D4532" i="2"/>
  <c r="D4527" i="2"/>
  <c r="D4516" i="2"/>
  <c r="D4510" i="2"/>
  <c r="D4507" i="2"/>
  <c r="D4502" i="2"/>
  <c r="D4493" i="2"/>
  <c r="D4478" i="2"/>
  <c r="D4472" i="2"/>
  <c r="D4469" i="2"/>
  <c r="D4467" i="2"/>
  <c r="D4454" i="2"/>
  <c r="D4449" i="2"/>
  <c r="D4438" i="2"/>
  <c r="D4437" i="2" s="1"/>
  <c r="D4435" i="2"/>
  <c r="D4433" i="2"/>
  <c r="D4420" i="2"/>
  <c r="D4415" i="2"/>
  <c r="D4404" i="2"/>
  <c r="D4399" i="2"/>
  <c r="D4397" i="2"/>
  <c r="D4392" i="2"/>
  <c r="D4391" i="2" s="1"/>
  <c r="D4372" i="2"/>
  <c r="D4361" i="2"/>
  <c r="D4359" i="2"/>
  <c r="D4356" i="2"/>
  <c r="D4354" i="2"/>
  <c r="D4349" i="2"/>
  <c r="D4348" i="2" s="1"/>
  <c r="D4343" i="2"/>
  <c r="D4327" i="2"/>
  <c r="D4322" i="2"/>
  <c r="D4311" i="2"/>
  <c r="D4310" i="2" s="1"/>
  <c r="D4308" i="2"/>
  <c r="D4306" i="2"/>
  <c r="D4304" i="2"/>
  <c r="D4291" i="2"/>
  <c r="D4286" i="2"/>
  <c r="D4275" i="2"/>
  <c r="D4274" i="2" s="1"/>
  <c r="D4272" i="2"/>
  <c r="D4266" i="2"/>
  <c r="D4265" i="2" s="1"/>
  <c r="D4260" i="2"/>
  <c r="D4258" i="2"/>
  <c r="D4247" i="2"/>
  <c r="D4242" i="2"/>
  <c r="D4228" i="2"/>
  <c r="D4223" i="2"/>
  <c r="D4222" i="2" s="1"/>
  <c r="D4208" i="2"/>
  <c r="D4203" i="2"/>
  <c r="D4192" i="2"/>
  <c r="D4191" i="2" s="1"/>
  <c r="D4189" i="2"/>
  <c r="D4187" i="2"/>
  <c r="D4180" i="2"/>
  <c r="D4176" i="2"/>
  <c r="D4164" i="2"/>
  <c r="D4159" i="2"/>
  <c r="D4148" i="2"/>
  <c r="D4147" i="2" s="1"/>
  <c r="D4145" i="2"/>
  <c r="D4143" i="2"/>
  <c r="D4140" i="2"/>
  <c r="D4138" i="2"/>
  <c r="D4126" i="2"/>
  <c r="D4121" i="2"/>
  <c r="D4110" i="2"/>
  <c r="D4109" i="2" s="1"/>
  <c r="D4107" i="2"/>
  <c r="D4105" i="2"/>
  <c r="D4101" i="2"/>
  <c r="D4098" i="2"/>
  <c r="D4097" i="2" s="1"/>
  <c r="D4095" i="2"/>
  <c r="D4083" i="2"/>
  <c r="D4078" i="2"/>
  <c r="D4067" i="2"/>
  <c r="D4062" i="2"/>
  <c r="D4061" i="2" s="1"/>
  <c r="D4059" i="2"/>
  <c r="D4056" i="2"/>
  <c r="D4050" i="2"/>
  <c r="D4049" i="2" s="1"/>
  <c r="D4046" i="2"/>
  <c r="D4041" i="2"/>
  <c r="D4037" i="2"/>
  <c r="D4035" i="2"/>
  <c r="D4021" i="2"/>
  <c r="D4016" i="2"/>
  <c r="D4005" i="2"/>
  <c r="D4004" i="2" s="1"/>
  <c r="D4002" i="2"/>
  <c r="D4000" i="2"/>
  <c r="D3997" i="2"/>
  <c r="D3986" i="2"/>
  <c r="D3981" i="2"/>
  <c r="D3970" i="2"/>
  <c r="D3969" i="2" s="1"/>
  <c r="D3967" i="2"/>
  <c r="D3965" i="2"/>
  <c r="D3962" i="2"/>
  <c r="D3960" i="2"/>
  <c r="D3956" i="2"/>
  <c r="D3942" i="2"/>
  <c r="D3937" i="2"/>
  <c r="D3889" i="2"/>
  <c r="D3887" i="2"/>
  <c r="D3884" i="2"/>
  <c r="D3882" i="2"/>
  <c r="D3880" i="2"/>
  <c r="D3877" i="2"/>
  <c r="D3876" i="2" s="1"/>
  <c r="D3874" i="2"/>
  <c r="D3861" i="2"/>
  <c r="D3856" i="2"/>
  <c r="D3845" i="2"/>
  <c r="D3844" i="2" s="1"/>
  <c r="D3842" i="2"/>
  <c r="D3841" i="2" s="1"/>
  <c r="D3828" i="2"/>
  <c r="D3823" i="2"/>
  <c r="D3812" i="2"/>
  <c r="D3811" i="2" s="1"/>
  <c r="D3809" i="2"/>
  <c r="D3807" i="2"/>
  <c r="D3792" i="2"/>
  <c r="D3787" i="2"/>
  <c r="D3776" i="2"/>
  <c r="D3774" i="2"/>
  <c r="D3771" i="2"/>
  <c r="D3768" i="2"/>
  <c r="D3756" i="2"/>
  <c r="D3753" i="2"/>
  <c r="D3745" i="2"/>
  <c r="D3743" i="2"/>
  <c r="D3731" i="2"/>
  <c r="D3726" i="2"/>
  <c r="D3715" i="2"/>
  <c r="D3714" i="2" s="1"/>
  <c r="D3712" i="2"/>
  <c r="D3707" i="2"/>
  <c r="D3537" i="2"/>
  <c r="D3534" i="2"/>
  <c r="D3524" i="2"/>
  <c r="D3523" i="2" s="1"/>
  <c r="D3521" i="2"/>
  <c r="D3519" i="2"/>
  <c r="D3516" i="2"/>
  <c r="D3508" i="2"/>
  <c r="D3507" i="2" s="1"/>
  <c r="D3501" i="2"/>
  <c r="D3496" i="2"/>
  <c r="D3484" i="2"/>
  <c r="D3479" i="2"/>
  <c r="D3468" i="2"/>
  <c r="D3467" i="2" s="1"/>
  <c r="D3465" i="2"/>
  <c r="D3462" i="2"/>
  <c r="D3456" i="2"/>
  <c r="D3455" i="2" s="1"/>
  <c r="D3443" i="2"/>
  <c r="D3430" i="2"/>
  <c r="D3425" i="2"/>
  <c r="D3414" i="2"/>
  <c r="D3411" i="2" s="1"/>
  <c r="D3408" i="2"/>
  <c r="D3407" i="2" s="1"/>
  <c r="D3398" i="2"/>
  <c r="D3393" i="2"/>
  <c r="D3379" i="2"/>
  <c r="D3378" i="2" s="1"/>
  <c r="D3368" i="2"/>
  <c r="D3363" i="2"/>
  <c r="D3352" i="2"/>
  <c r="D3351" i="2" s="1"/>
  <c r="D3349" i="2"/>
  <c r="D3348" i="2" s="1"/>
  <c r="D3339" i="2"/>
  <c r="D3334" i="2"/>
  <c r="D3323" i="2"/>
  <c r="D3320" i="2" s="1"/>
  <c r="D3318" i="2"/>
  <c r="D3317" i="2" s="1"/>
  <c r="D3308" i="2"/>
  <c r="D3303" i="2"/>
  <c r="D3292" i="2"/>
  <c r="D3286" i="2"/>
  <c r="D3285" i="2" s="1"/>
  <c r="D3274" i="2"/>
  <c r="D3269" i="2"/>
  <c r="D3255" i="2"/>
  <c r="D3254" i="2" s="1"/>
  <c r="D3243" i="2"/>
  <c r="D3238" i="2"/>
  <c r="D3227" i="2"/>
  <c r="D3222" i="2"/>
  <c r="D3220" i="2"/>
  <c r="D3211" i="2"/>
  <c r="D3206" i="2"/>
  <c r="D3195" i="2"/>
  <c r="D3190" i="2"/>
  <c r="D3189" i="2" s="1"/>
  <c r="D3187" i="2"/>
  <c r="D3177" i="2"/>
  <c r="D3172" i="2"/>
  <c r="D3161" i="2"/>
  <c r="D3158" i="2" s="1"/>
  <c r="D3156" i="2"/>
  <c r="D3155" i="2" s="1"/>
  <c r="D3145" i="2"/>
  <c r="D3140" i="2"/>
  <c r="D3129" i="2"/>
  <c r="D3128" i="2" s="1"/>
  <c r="D3126" i="2"/>
  <c r="D3125" i="2" s="1"/>
  <c r="D3113" i="2"/>
  <c r="D3108" i="2"/>
  <c r="D3097" i="2"/>
  <c r="D3096" i="2" s="1"/>
  <c r="D3078" i="2"/>
  <c r="D3067" i="2"/>
  <c r="D3066" i="2" s="1"/>
  <c r="D3064" i="2"/>
  <c r="D3061" i="2"/>
  <c r="D3058" i="2"/>
  <c r="D3056" i="2"/>
  <c r="D3041" i="2"/>
  <c r="D3036" i="2"/>
  <c r="D3025" i="2"/>
  <c r="D3024" i="2" s="1"/>
  <c r="D3022" i="2"/>
  <c r="D3021" i="2" s="1"/>
  <c r="D3009" i="2"/>
  <c r="D3004" i="2"/>
  <c r="D2993" i="2"/>
  <c r="D2990" i="2" s="1"/>
  <c r="D2987" i="2"/>
  <c r="D2986" i="2" s="1"/>
  <c r="D2974" i="2"/>
  <c r="D2969" i="2"/>
  <c r="D2958" i="2"/>
  <c r="D2955" i="2" s="1"/>
  <c r="D2953" i="2"/>
  <c r="D2952" i="2" s="1"/>
  <c r="D2950" i="2"/>
  <c r="D2941" i="2"/>
  <c r="D2936" i="2"/>
  <c r="D2925" i="2"/>
  <c r="D2919" i="2"/>
  <c r="D2918" i="2" s="1"/>
  <c r="D2910" i="2"/>
  <c r="D2905" i="2"/>
  <c r="D2894" i="2"/>
  <c r="D2888" i="2"/>
  <c r="D2887" i="2" s="1"/>
  <c r="D2876" i="2"/>
  <c r="D2871" i="2"/>
  <c r="D2860" i="2"/>
  <c r="D2854" i="2"/>
  <c r="D2853" i="2" s="1"/>
  <c r="D2843" i="2"/>
  <c r="D2838" i="2"/>
  <c r="D2827" i="2"/>
  <c r="D2821" i="2"/>
  <c r="D2820" i="2" s="1"/>
  <c r="D2811" i="2"/>
  <c r="D2806" i="2"/>
  <c r="D2795" i="2"/>
  <c r="D2792" i="2" s="1"/>
  <c r="D2781" i="2"/>
  <c r="D2776" i="2"/>
  <c r="D2765" i="2"/>
  <c r="D2759" i="2"/>
  <c r="D2758" i="2" s="1"/>
  <c r="D2746" i="2"/>
  <c r="D2741" i="2"/>
  <c r="D2730" i="2"/>
  <c r="D2725" i="2"/>
  <c r="D2724" i="2" s="1"/>
  <c r="D2715" i="2"/>
  <c r="D2710" i="2"/>
  <c r="D2698" i="2"/>
  <c r="D2695" i="2"/>
  <c r="D2694" i="2" s="1"/>
  <c r="D2685" i="2"/>
  <c r="D2680" i="2"/>
  <c r="D2669" i="2"/>
  <c r="D2664" i="2"/>
  <c r="D2659" i="2" s="1"/>
  <c r="D2650" i="2"/>
  <c r="D2645" i="2"/>
  <c r="D2634" i="2"/>
  <c r="D2631" i="2" s="1"/>
  <c r="D2629" i="2"/>
  <c r="D2627" i="2"/>
  <c r="D2625" i="2"/>
  <c r="D2622" i="2"/>
  <c r="D2611" i="2"/>
  <c r="D2606" i="2"/>
  <c r="D2595" i="2"/>
  <c r="D2592" i="2" s="1"/>
  <c r="D2590" i="2"/>
  <c r="D2585" i="2"/>
  <c r="D2582" i="2"/>
  <c r="D2570" i="2"/>
  <c r="D2565" i="2"/>
  <c r="D2554" i="2"/>
  <c r="D2551" i="2" s="1"/>
  <c r="D2549" i="2"/>
  <c r="D2548" i="2" s="1"/>
  <c r="D2538" i="2"/>
  <c r="D2533" i="2"/>
  <c r="D2512" i="2"/>
  <c r="D2507" i="2"/>
  <c r="D2496" i="2"/>
  <c r="D2491" i="2"/>
  <c r="D2490" i="2" s="1"/>
  <c r="D2481" i="2"/>
  <c r="D2476" i="2"/>
  <c r="D2461" i="2"/>
  <c r="D2460" i="2" s="1"/>
  <c r="D2449" i="2"/>
  <c r="D2444" i="2"/>
  <c r="D2433" i="2"/>
  <c r="D2427" i="2"/>
  <c r="D2418" i="2"/>
  <c r="D2413" i="2"/>
  <c r="D2401" i="2"/>
  <c r="D2399" i="2"/>
  <c r="D2398" i="2" s="1"/>
  <c r="D2390" i="2"/>
  <c r="D2385" i="2"/>
  <c r="D2374" i="2"/>
  <c r="D2369" i="2"/>
  <c r="D2368" i="2" s="1"/>
  <c r="D2357" i="2"/>
  <c r="D2352" i="2"/>
  <c r="D2082" i="2"/>
  <c r="D2077" i="2"/>
  <c r="D2076" i="2" s="1"/>
  <c r="D2066" i="2"/>
  <c r="D2061" i="2"/>
  <c r="D2050" i="2"/>
  <c r="D2049" i="2" s="1"/>
  <c r="D2047" i="2"/>
  <c r="D2046" i="2" s="1"/>
  <c r="D2037" i="2"/>
  <c r="D2032" i="2"/>
  <c r="D1914" i="2"/>
  <c r="D1907" i="2"/>
  <c r="D1902" i="2"/>
  <c r="D1891" i="2"/>
  <c r="D1889" i="2"/>
  <c r="D1880" i="2"/>
  <c r="D1875" i="2"/>
  <c r="D1864" i="2"/>
  <c r="D1863" i="2" s="1"/>
  <c r="D1860" i="2"/>
  <c r="D1850" i="2"/>
  <c r="D1845" i="2"/>
  <c r="D1834" i="2"/>
  <c r="D1833" i="2" s="1"/>
  <c r="D1831" i="2"/>
  <c r="D1829" i="2"/>
  <c r="D1826" i="2"/>
  <c r="D1818" i="2"/>
  <c r="D1813" i="2"/>
  <c r="D1802" i="2"/>
  <c r="D1796" i="2"/>
  <c r="D1795" i="2" s="1"/>
  <c r="D1793" i="2"/>
  <c r="D1783" i="2"/>
  <c r="D1778" i="2"/>
  <c r="D1767" i="2"/>
  <c r="D1766" i="2" s="1"/>
  <c r="D1764" i="2"/>
  <c r="D1762" i="2"/>
  <c r="D1751" i="2"/>
  <c r="D1746" i="2"/>
  <c r="D1735" i="2"/>
  <c r="D1734" i="2" s="1"/>
  <c r="D1717" i="2"/>
  <c r="D1712" i="2"/>
  <c r="D1701" i="2"/>
  <c r="D1700" i="2" s="1"/>
  <c r="D1698" i="2"/>
  <c r="D1696" i="2"/>
  <c r="D1693" i="2"/>
  <c r="D1682" i="2"/>
  <c r="D1677" i="2"/>
  <c r="D1665" i="2"/>
  <c r="D1664" i="2" s="1"/>
  <c r="D1662" i="2"/>
  <c r="D1660" i="2"/>
  <c r="D1650" i="2"/>
  <c r="D1645" i="2"/>
  <c r="D1635" i="2"/>
  <c r="D1634" i="2" s="1"/>
  <c r="D1632" i="2"/>
  <c r="D1630" i="2"/>
  <c r="D1619" i="2"/>
  <c r="D1614" i="2"/>
  <c r="D1603" i="2"/>
  <c r="D1602" i="2" s="1"/>
  <c r="D1600" i="2"/>
  <c r="D1598" i="2"/>
  <c r="D1587" i="2"/>
  <c r="D1582" i="2"/>
  <c r="D1571" i="2"/>
  <c r="D1570" i="2" s="1"/>
  <c r="D1568" i="2"/>
  <c r="D1566" i="2"/>
  <c r="D1554" i="2"/>
  <c r="D1549" i="2"/>
  <c r="D1535" i="2"/>
  <c r="D1533" i="2"/>
  <c r="D1520" i="2"/>
  <c r="D1515" i="2"/>
  <c r="D1504" i="2"/>
  <c r="D1503" i="2" s="1"/>
  <c r="D1501" i="2"/>
  <c r="D1500" i="2" s="1"/>
  <c r="D1498" i="2"/>
  <c r="D1497" i="2" s="1"/>
  <c r="D1484" i="2"/>
  <c r="D1479" i="2"/>
  <c r="D1468" i="2"/>
  <c r="D1467" i="2" s="1"/>
  <c r="D1465" i="2"/>
  <c r="D1463" i="2"/>
  <c r="D1447" i="2"/>
  <c r="D1442" i="2"/>
  <c r="D1431" i="2"/>
  <c r="D1429" i="2"/>
  <c r="D1422" i="2"/>
  <c r="D1407" i="2"/>
  <c r="D1402" i="2"/>
  <c r="D1384" i="2"/>
  <c r="D1382" i="2"/>
  <c r="D1379" i="2"/>
  <c r="D1376" i="2"/>
  <c r="D1374" i="2"/>
  <c r="D1368" i="2"/>
  <c r="D1353" i="2"/>
  <c r="D1348" i="2"/>
  <c r="D1336" i="2"/>
  <c r="D1334" i="2"/>
  <c r="D1325" i="2"/>
  <c r="D1320" i="2"/>
  <c r="D1309" i="2"/>
  <c r="D1308" i="2" s="1"/>
  <c r="D1303" i="2"/>
  <c r="D1302" i="2" s="1"/>
  <c r="D1283" i="2"/>
  <c r="D1272" i="2"/>
  <c r="D1271" i="2" s="1"/>
  <c r="D1269" i="2"/>
  <c r="D1264" i="2"/>
  <c r="D1253" i="2"/>
  <c r="D1250" i="2"/>
  <c r="D1247" i="2"/>
  <c r="D1246" i="2" s="1"/>
  <c r="D1242" i="2"/>
  <c r="D1231" i="2"/>
  <c r="D1226" i="2"/>
  <c r="D1180" i="2"/>
  <c r="D1179" i="2" s="1"/>
  <c r="D1175" i="2"/>
  <c r="D1170" i="2"/>
  <c r="D1159" i="2"/>
  <c r="D1157" i="2"/>
  <c r="D1154" i="2"/>
  <c r="D1153" i="2" s="1"/>
  <c r="D1145" i="2"/>
  <c r="D1140" i="2"/>
  <c r="D1129" i="2"/>
  <c r="D1127" i="2"/>
  <c r="D1124" i="2"/>
  <c r="D1121" i="2"/>
  <c r="D1104" i="2"/>
  <c r="D1099" i="2"/>
  <c r="D1088" i="2"/>
  <c r="D1087" i="2" s="1"/>
  <c r="D1085" i="2"/>
  <c r="D1084" i="2" s="1"/>
  <c r="D1081" i="2"/>
  <c r="D1076" i="2"/>
  <c r="D1024" i="2"/>
  <c r="D1023" i="2" s="1"/>
  <c r="D1018" i="2"/>
  <c r="D1016" i="2"/>
  <c r="D1013" i="2"/>
  <c r="D1006" i="2"/>
  <c r="D1002" i="2"/>
  <c r="D993" i="2"/>
  <c r="D991" i="2"/>
  <c r="D975" i="2"/>
  <c r="D970" i="2"/>
  <c r="D959" i="2"/>
  <c r="D953" i="2"/>
  <c r="D951" i="2"/>
  <c r="D946" i="2"/>
  <c r="D943" i="2"/>
  <c r="D941" i="2"/>
  <c r="D927" i="2"/>
  <c r="D922" i="2"/>
  <c r="D911" i="2"/>
  <c r="D906" i="2"/>
  <c r="D905" i="2" s="1"/>
  <c r="D893" i="2"/>
  <c r="D887" i="2" s="1"/>
  <c r="D877" i="2"/>
  <c r="D875" i="2"/>
  <c r="D872" i="2"/>
  <c r="D868" i="2"/>
  <c r="D856" i="2"/>
  <c r="D851" i="2"/>
  <c r="D840" i="2"/>
  <c r="D839" i="2" s="1"/>
  <c r="D837" i="2"/>
  <c r="D834" i="2"/>
  <c r="D828" i="2"/>
  <c r="D827" i="2" s="1"/>
  <c r="D825" i="2"/>
  <c r="D819" i="2"/>
  <c r="D812" i="2"/>
  <c r="D810" i="2"/>
  <c r="D797" i="2"/>
  <c r="D792" i="2"/>
  <c r="D781" i="2"/>
  <c r="D780" i="2" s="1"/>
  <c r="D778" i="2"/>
  <c r="D776" i="2"/>
  <c r="D760" i="2"/>
  <c r="D755" i="2"/>
  <c r="D744" i="2"/>
  <c r="D743" i="2" s="1"/>
  <c r="D741" i="2"/>
  <c r="D736" i="2"/>
  <c r="D733" i="2"/>
  <c r="D732" i="2" s="1"/>
  <c r="D716" i="2"/>
  <c r="D711" i="2"/>
  <c r="D662" i="2"/>
  <c r="D657" i="2"/>
  <c r="D652" i="2"/>
  <c r="D649" i="2"/>
  <c r="D639" i="2"/>
  <c r="D634" i="2"/>
  <c r="D623" i="2"/>
  <c r="D622" i="2" s="1"/>
  <c r="D620" i="2"/>
  <c r="D617" i="2"/>
  <c r="D603" i="2"/>
  <c r="D598" i="2"/>
  <c r="D587" i="2"/>
  <c r="D585" i="2"/>
  <c r="D582" i="2"/>
  <c r="D572" i="2"/>
  <c r="D568" i="2"/>
  <c r="D557" i="2"/>
  <c r="D556" i="2" s="1"/>
  <c r="D554" i="2"/>
  <c r="D552" i="2"/>
  <c r="D540" i="2"/>
  <c r="D535" i="2"/>
  <c r="D524" i="2"/>
  <c r="D523" i="2" s="1"/>
  <c r="D521" i="2"/>
  <c r="D520" i="2" s="1"/>
  <c r="D510" i="2"/>
  <c r="D505" i="2"/>
  <c r="D494" i="2"/>
  <c r="D493" i="2" s="1"/>
  <c r="D491" i="2"/>
  <c r="D474" i="2"/>
  <c r="D469" i="2"/>
  <c r="D458" i="2"/>
  <c r="D457" i="2" s="1"/>
  <c r="D455" i="2"/>
  <c r="D454" i="2" s="1"/>
  <c r="D452" i="2"/>
  <c r="D441" i="2"/>
  <c r="D436" i="2"/>
  <c r="D425" i="2"/>
  <c r="D424" i="2" s="1"/>
  <c r="D421" i="2"/>
  <c r="D419" i="2"/>
  <c r="D414" i="2"/>
  <c r="D403" i="2"/>
  <c r="D402" i="2" s="1"/>
  <c r="D400" i="2"/>
  <c r="D398" i="2"/>
  <c r="D384" i="2"/>
  <c r="D381" i="2"/>
  <c r="D370" i="2"/>
  <c r="D369" i="2" s="1"/>
  <c r="D367" i="2"/>
  <c r="D364" i="2"/>
  <c r="D360" i="2"/>
  <c r="D356" i="2"/>
  <c r="D354" i="2"/>
  <c r="D351" i="2"/>
  <c r="D347" i="2"/>
  <c r="D345" i="2"/>
  <c r="D328" i="2"/>
  <c r="D323" i="2"/>
  <c r="D312" i="2"/>
  <c r="D310" i="2"/>
  <c r="D308" i="2"/>
  <c r="D294" i="2"/>
  <c r="D289" i="2"/>
  <c r="D275" i="2"/>
  <c r="D273" i="2"/>
  <c r="D260" i="2"/>
  <c r="D255" i="2"/>
  <c r="D244" i="2"/>
  <c r="D237" i="2"/>
  <c r="D218" i="2"/>
  <c r="D214" i="2"/>
  <c r="D203" i="2"/>
  <c r="D202" i="2" s="1"/>
  <c r="D200" i="2"/>
  <c r="D198" i="2"/>
  <c r="D184" i="2"/>
  <c r="D179" i="2"/>
  <c r="D168" i="2"/>
  <c r="D167" i="2" s="1"/>
  <c r="D165" i="2"/>
  <c r="D163" i="2"/>
  <c r="D151" i="2"/>
  <c r="D146" i="2"/>
  <c r="D135" i="2"/>
  <c r="D134" i="2" s="1"/>
  <c r="D132" i="2"/>
  <c r="D130" i="2"/>
  <c r="D127" i="2"/>
  <c r="D126" i="2" s="1"/>
  <c r="D124" i="2"/>
  <c r="D122" i="2"/>
  <c r="D110" i="2"/>
  <c r="D105" i="2"/>
  <c r="D94" i="2"/>
  <c r="D93" i="2" s="1"/>
  <c r="D91" i="2"/>
  <c r="D89" i="2"/>
  <c r="D85" i="2"/>
  <c r="D82" i="2"/>
  <c r="D81" i="2" s="1"/>
  <c r="D79" i="2"/>
  <c r="D76" i="2"/>
  <c r="D61" i="2"/>
  <c r="D56" i="2"/>
  <c r="D45" i="2"/>
  <c r="D44" i="2" s="1"/>
  <c r="D42" i="2"/>
  <c r="D39" i="2"/>
  <c r="D19" i="2"/>
  <c r="D14" i="2"/>
  <c r="D187" i="4"/>
  <c r="D37" i="4" s="1"/>
  <c r="D172" i="4"/>
  <c r="D31" i="4" s="1"/>
  <c r="D19" i="4" l="1"/>
  <c r="D18" i="4" s="1"/>
  <c r="D4414" i="2"/>
  <c r="D413" i="2"/>
  <c r="D651" i="2"/>
  <c r="D1548" i="2"/>
  <c r="D4077" i="2"/>
  <c r="D4526" i="2"/>
  <c r="D4550" i="2"/>
  <c r="D13" i="2"/>
  <c r="D791" i="2"/>
  <c r="D921" i="2"/>
  <c r="D945" i="2"/>
  <c r="D1249" i="2"/>
  <c r="D2870" i="2"/>
  <c r="D2644" i="2"/>
  <c r="D3219" i="2"/>
  <c r="D3478" i="2"/>
  <c r="D4055" i="2"/>
  <c r="D4158" i="2"/>
  <c r="D4717" i="2"/>
  <c r="D4739" i="2"/>
  <c r="D322" i="2"/>
  <c r="D969" i="2"/>
  <c r="D84" i="2"/>
  <c r="D1347" i="2"/>
  <c r="D1462" i="2"/>
  <c r="D2584" i="2"/>
  <c r="D3725" i="2"/>
  <c r="D3855" i="2"/>
  <c r="D4371" i="2"/>
  <c r="D4506" i="2"/>
  <c r="D4838" i="2"/>
  <c r="D4849" i="2" s="1"/>
  <c r="D55" i="2"/>
  <c r="D534" i="2"/>
  <c r="D3936" i="2"/>
  <c r="D4100" i="2"/>
  <c r="D4241" i="2"/>
  <c r="D177" i="4"/>
  <c r="D33" i="4" s="1"/>
  <c r="D207" i="4"/>
  <c r="D205" i="4"/>
  <c r="D4202" i="2"/>
  <c r="D247" i="4"/>
  <c r="D61" i="4" s="1"/>
  <c r="D710" i="2"/>
  <c r="D1401" i="2"/>
  <c r="D261" i="4"/>
  <c r="D65" i="4" s="1"/>
  <c r="D178" i="2"/>
  <c r="D754" i="2"/>
  <c r="D1888" i="2"/>
  <c r="D1828" i="2"/>
  <c r="D2506" i="2"/>
  <c r="D2524" i="2" s="1"/>
  <c r="D123" i="4"/>
  <c r="D122" i="4" s="1"/>
  <c r="D40" i="4" s="1"/>
  <c r="D95" i="4"/>
  <c r="D14" i="4" s="1"/>
  <c r="D4227" i="2"/>
  <c r="D4512" i="2"/>
  <c r="D4601" i="2"/>
  <c r="D1126" i="2"/>
  <c r="D3362" i="2"/>
  <c r="D3384" i="2" s="1"/>
  <c r="D4768" i="2"/>
  <c r="D202" i="4"/>
  <c r="D231" i="4"/>
  <c r="D53" i="4" s="1"/>
  <c r="D1263" i="2"/>
  <c r="D1274" i="2" s="1"/>
  <c r="D1532" i="2"/>
  <c r="D1597" i="2"/>
  <c r="D2475" i="2"/>
  <c r="D3533" i="2"/>
  <c r="D3539" i="2" s="1"/>
  <c r="D3773" i="2"/>
  <c r="D4142" i="2"/>
  <c r="D4269" i="2"/>
  <c r="D256" i="4"/>
  <c r="D64" i="4" s="1"/>
  <c r="D3767" i="2"/>
  <c r="D129" i="2"/>
  <c r="D145" i="2"/>
  <c r="D307" i="2"/>
  <c r="D833" i="2"/>
  <c r="D1514" i="2"/>
  <c r="D1581" i="2"/>
  <c r="D2079" i="2"/>
  <c r="D2904" i="2"/>
  <c r="D3003" i="2"/>
  <c r="D3644" i="2"/>
  <c r="D3706" i="2"/>
  <c r="D3717" i="2" s="1"/>
  <c r="D3786" i="2"/>
  <c r="D4353" i="2"/>
  <c r="D4557" i="2"/>
  <c r="D210" i="4"/>
  <c r="D209" i="4" s="1"/>
  <c r="D1075" i="2"/>
  <c r="D1090" i="2" s="1"/>
  <c r="D1695" i="2"/>
  <c r="D1777" i="2"/>
  <c r="D504" i="2"/>
  <c r="D526" i="2" s="1"/>
  <c r="D551" i="2"/>
  <c r="D1120" i="2"/>
  <c r="D1139" i="2"/>
  <c r="D3289" i="2"/>
  <c r="D227" i="4"/>
  <c r="D52" i="4" s="1"/>
  <c r="D142" i="4"/>
  <c r="D25" i="4" s="1"/>
  <c r="D76" i="4"/>
  <c r="D174" i="4"/>
  <c r="D32" i="4" s="1"/>
  <c r="D88" i="4"/>
  <c r="D13" i="4" s="1"/>
  <c r="D252" i="4"/>
  <c r="D62" i="4" s="1"/>
  <c r="D221" i="4"/>
  <c r="D48" i="4"/>
  <c r="D236" i="4"/>
  <c r="D112" i="4"/>
  <c r="D272" i="2"/>
  <c r="D353" i="2"/>
  <c r="D597" i="2"/>
  <c r="D659" i="2"/>
  <c r="D1478" i="2"/>
  <c r="D1506" i="2" s="1"/>
  <c r="D1659" i="2"/>
  <c r="D1711" i="2"/>
  <c r="D1761" i="2"/>
  <c r="D2430" i="2"/>
  <c r="D2740" i="2"/>
  <c r="D2762" i="2"/>
  <c r="D2824" i="2"/>
  <c r="D2968" i="2"/>
  <c r="D2995" i="2" s="1"/>
  <c r="D3268" i="2"/>
  <c r="D3822" i="2"/>
  <c r="D3847" i="2" s="1"/>
  <c r="D4596" i="2"/>
  <c r="D4785" i="2"/>
  <c r="D4805" i="2" s="1"/>
  <c r="D197" i="2"/>
  <c r="D397" i="2"/>
  <c r="D1441" i="2"/>
  <c r="D2709" i="2"/>
  <c r="D2775" i="2"/>
  <c r="D2797" i="2" s="1"/>
  <c r="D3333" i="2"/>
  <c r="D4285" i="2"/>
  <c r="D4708" i="2"/>
  <c r="D850" i="2"/>
  <c r="D1629" i="2"/>
  <c r="D2443" i="2"/>
  <c r="D2564" i="2"/>
  <c r="D2727" i="2"/>
  <c r="D2605" i="2"/>
  <c r="D1012" i="2"/>
  <c r="D3171" i="2"/>
  <c r="D162" i="2"/>
  <c r="D254" i="2"/>
  <c r="D616" i="2"/>
  <c r="D867" i="2"/>
  <c r="D908" i="2"/>
  <c r="D913" i="2" s="1"/>
  <c r="D956" i="2"/>
  <c r="D1225" i="2"/>
  <c r="D1428" i="2"/>
  <c r="D1874" i="2"/>
  <c r="D2031" i="2"/>
  <c r="D2060" i="2"/>
  <c r="D2351" i="2"/>
  <c r="D2666" i="2"/>
  <c r="D2805" i="2"/>
  <c r="D2922" i="2"/>
  <c r="D3192" i="2"/>
  <c r="D3461" i="2"/>
  <c r="D3515" i="2"/>
  <c r="D3755" i="2"/>
  <c r="D4303" i="2"/>
  <c r="D4748" i="2"/>
  <c r="D874" i="2"/>
  <c r="D1169" i="2"/>
  <c r="D1182" i="2" s="1"/>
  <c r="D1282" i="2"/>
  <c r="D1311" i="2" s="1"/>
  <c r="D1386" i="2"/>
  <c r="D1613" i="2"/>
  <c r="D1799" i="2"/>
  <c r="D1844" i="2"/>
  <c r="D1901" i="2"/>
  <c r="D1917" i="2" s="1"/>
  <c r="D2371" i="2"/>
  <c r="D2532" i="2"/>
  <c r="D2556" i="2" s="1"/>
  <c r="D2624" i="2"/>
  <c r="D2837" i="2"/>
  <c r="D2857" i="2"/>
  <c r="D3237" i="2"/>
  <c r="D3302" i="2"/>
  <c r="D3325" i="2" s="1"/>
  <c r="D3392" i="2"/>
  <c r="D3879" i="2"/>
  <c r="D4064" i="2"/>
  <c r="D4358" i="2"/>
  <c r="D4396" i="2"/>
  <c r="D4401" i="2"/>
  <c r="D4432" i="2"/>
  <c r="D4495" i="2"/>
  <c r="D4614" i="2"/>
  <c r="D104" i="2"/>
  <c r="D38" i="2"/>
  <c r="D236" i="2"/>
  <c r="D246" i="2" s="1"/>
  <c r="D380" i="2"/>
  <c r="D468" i="2"/>
  <c r="D488" i="2"/>
  <c r="D633" i="2"/>
  <c r="D775" i="2"/>
  <c r="D2384" i="2"/>
  <c r="D2404" i="2" s="1"/>
  <c r="D2891" i="2"/>
  <c r="D164" i="4"/>
  <c r="D28" i="4" s="1"/>
  <c r="D213" i="2"/>
  <c r="D228" i="2" s="1"/>
  <c r="D735" i="2"/>
  <c r="D1098" i="2"/>
  <c r="D1676" i="2"/>
  <c r="D3077" i="2"/>
  <c r="D3099" i="2" s="1"/>
  <c r="D4825" i="2"/>
  <c r="D288" i="2"/>
  <c r="D359" i="2"/>
  <c r="D567" i="2"/>
  <c r="D1001" i="2"/>
  <c r="D1156" i="2"/>
  <c r="D1565" i="2"/>
  <c r="D1644" i="2"/>
  <c r="D1745" i="2"/>
  <c r="D2679" i="2"/>
  <c r="D2701" i="2" s="1"/>
  <c r="D3035" i="2"/>
  <c r="D3139" i="2"/>
  <c r="D3163" i="2" s="1"/>
  <c r="D3205" i="2"/>
  <c r="D3424" i="2"/>
  <c r="D3806" i="2"/>
  <c r="D4015" i="2"/>
  <c r="D4645" i="2"/>
  <c r="D2935" i="2"/>
  <c r="D2960" i="2" s="1"/>
  <c r="D3224" i="2"/>
  <c r="D3964" i="2"/>
  <c r="D3996" i="2"/>
  <c r="D4448" i="2"/>
  <c r="D4570" i="2"/>
  <c r="D4658" i="2"/>
  <c r="D4762" i="2"/>
  <c r="D435" i="2"/>
  <c r="D584" i="2"/>
  <c r="D1378" i="2"/>
  <c r="D1812" i="2"/>
  <c r="D2412" i="2"/>
  <c r="D2493" i="2"/>
  <c r="D3060" i="2"/>
  <c r="D3107" i="2"/>
  <c r="D3980" i="2"/>
  <c r="D4120" i="2"/>
  <c r="D4186" i="2"/>
  <c r="D4321" i="2"/>
  <c r="D1319" i="2"/>
  <c r="D1339" i="2" s="1"/>
  <c r="D3886" i="2"/>
  <c r="D235" i="4" l="1"/>
  <c r="D56" i="4"/>
  <c r="D111" i="4"/>
  <c r="D21" i="4"/>
  <c r="D75" i="4"/>
  <c r="D7" i="4"/>
  <c r="D6" i="4" s="1"/>
  <c r="D280" i="2"/>
  <c r="D1255" i="2"/>
  <c r="D1893" i="2"/>
  <c r="D1703" i="2"/>
  <c r="D4562" i="2"/>
  <c r="D496" i="2"/>
  <c r="D3069" i="2"/>
  <c r="D314" i="2"/>
  <c r="D1161" i="2"/>
  <c r="D961" i="2"/>
  <c r="D4406" i="2"/>
  <c r="D559" i="2"/>
  <c r="D3778" i="2"/>
  <c r="D3972" i="2"/>
  <c r="D4233" i="2"/>
  <c r="D1393" i="2"/>
  <c r="D185" i="4"/>
  <c r="D36" i="4" s="1"/>
  <c r="D246" i="4"/>
  <c r="D1470" i="2"/>
  <c r="D2467" i="2"/>
  <c r="D2257" i="2"/>
  <c r="D166" i="4"/>
  <c r="D29" i="4" s="1"/>
  <c r="D783" i="2"/>
  <c r="D1026" i="2"/>
  <c r="D2829" i="2"/>
  <c r="D4194" i="2"/>
  <c r="D60" i="4"/>
  <c r="D4150" i="2"/>
  <c r="D3260" i="2"/>
  <c r="D702" i="2"/>
  <c r="D1769" i="2"/>
  <c r="D205" i="2"/>
  <c r="D3416" i="2"/>
  <c r="D2219" i="2"/>
  <c r="D2498" i="2"/>
  <c r="D3470" i="2"/>
  <c r="D2732" i="2"/>
  <c r="D2597" i="2"/>
  <c r="D3131" i="2"/>
  <c r="D3814" i="2"/>
  <c r="D1667" i="2"/>
  <c r="D3526" i="2"/>
  <c r="D3540" i="2" s="1"/>
  <c r="D2084" i="2"/>
  <c r="D3294" i="2"/>
  <c r="D1540" i="2"/>
  <c r="D3354" i="2"/>
  <c r="D3027" i="2"/>
  <c r="D1131" i="2"/>
  <c r="D2636" i="2"/>
  <c r="D4277" i="2"/>
  <c r="D2767" i="2"/>
  <c r="D4313" i="2"/>
  <c r="D180" i="4"/>
  <c r="D157" i="4"/>
  <c r="D27" i="4" s="1"/>
  <c r="D169" i="4"/>
  <c r="D30" i="4" s="1"/>
  <c r="D879" i="2"/>
  <c r="D372" i="2"/>
  <c r="D4440" i="2"/>
  <c r="D1605" i="2"/>
  <c r="D842" i="2"/>
  <c r="D2927" i="2"/>
  <c r="D170" i="2"/>
  <c r="D1866" i="2"/>
  <c r="D427" i="2"/>
  <c r="D2299" i="2"/>
  <c r="D1836" i="2"/>
  <c r="D1573" i="2"/>
  <c r="D589" i="2"/>
  <c r="D1737" i="2"/>
  <c r="D192" i="4"/>
  <c r="D191" i="4" s="1"/>
  <c r="D42" i="4" s="1"/>
  <c r="D3891" i="2"/>
  <c r="D4363" i="2"/>
  <c r="D4007" i="2"/>
  <c r="D460" i="2"/>
  <c r="D1804" i="2"/>
  <c r="D405" i="2"/>
  <c r="D240" i="4"/>
  <c r="D147" i="4"/>
  <c r="D26" i="4" s="1"/>
  <c r="D2671" i="2"/>
  <c r="D255" i="4"/>
  <c r="D51" i="4"/>
  <c r="D47" i="4" s="1"/>
  <c r="D226" i="4"/>
  <c r="D220" i="4" s="1"/>
  <c r="D1954" i="2"/>
  <c r="D63" i="4"/>
  <c r="D1217" i="2"/>
  <c r="D55" i="4"/>
  <c r="D12" i="4"/>
  <c r="D20" i="4"/>
  <c r="D87" i="4"/>
  <c r="D74" i="4" s="1"/>
  <c r="D121" i="4"/>
  <c r="D2023" i="2"/>
  <c r="D2435" i="2"/>
  <c r="D4606" i="2"/>
  <c r="D4112" i="2"/>
  <c r="D2343" i="2"/>
  <c r="D4518" i="2"/>
  <c r="D1637" i="2"/>
  <c r="D2376" i="2"/>
  <c r="D625" i="2"/>
  <c r="D3197" i="2"/>
  <c r="D2896" i="2"/>
  <c r="D1987" i="2"/>
  <c r="D746" i="2"/>
  <c r="D96" i="2"/>
  <c r="D2862" i="2"/>
  <c r="D2052" i="2"/>
  <c r="D4650" i="2"/>
  <c r="D1433" i="2"/>
  <c r="D2129" i="2"/>
  <c r="D2174" i="2"/>
  <c r="D4778" i="2"/>
  <c r="D4069" i="2"/>
  <c r="D137" i="2"/>
  <c r="D3229" i="2"/>
  <c r="D47" i="2"/>
  <c r="D4726" i="2"/>
  <c r="D664" i="2"/>
  <c r="D58" i="4" l="1"/>
  <c r="D57" i="4" s="1"/>
  <c r="D54" i="4" s="1"/>
  <c r="D35" i="4"/>
  <c r="D34" i="4" s="1"/>
  <c r="D245" i="4"/>
  <c r="D134" i="4"/>
  <c r="D59" i="4"/>
  <c r="D1668" i="2"/>
  <c r="D5" i="4"/>
  <c r="D179" i="4"/>
  <c r="D190" i="4"/>
  <c r="D4850" i="2"/>
  <c r="D239" i="4"/>
  <c r="D234" i="4" s="1"/>
  <c r="D219" i="4" s="1"/>
  <c r="D24" i="4"/>
  <c r="D141" i="4"/>
  <c r="D39" i="4"/>
  <c r="D23" i="4" l="1"/>
  <c r="D46" i="4"/>
  <c r="D38" i="4"/>
  <c r="D44" i="4" s="1"/>
  <c r="D140" i="4"/>
  <c r="D212" i="4" s="1"/>
  <c r="D67" i="4" l="1"/>
</calcChain>
</file>

<file path=xl/sharedStrings.xml><?xml version="1.0" encoding="utf-8"?>
<sst xmlns="http://schemas.openxmlformats.org/spreadsheetml/2006/main" count="5245" uniqueCount="759">
  <si>
    <t>714000</t>
  </si>
  <si>
    <t>****</t>
  </si>
  <si>
    <t xml:space="preserve">* * * </t>
  </si>
  <si>
    <t>723000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</si>
  <si>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</si>
  <si>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</si>
  <si>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</si>
  <si>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</si>
  <si>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</si>
  <si>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</si>
  <si>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</si>
  <si>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</si>
  <si>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</si>
  <si>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Ž. NETO ZADUŽIVANjE (I-II)</t>
  </si>
  <si>
    <t>N E T O   Z A D U Ž I V A Nj E</t>
  </si>
  <si>
    <t>UKUPNO</t>
  </si>
  <si>
    <t>Đ. NETO FINANSIRANjE (E+Ž+Z+I)</t>
  </si>
  <si>
    <t>J. RAZLIKA U FINANSIRANjU (D+Đ)</t>
  </si>
  <si>
    <t>BUDžET REPUBLIKE SRPSKE ZA 2022. GODINU - FINANSIRANjE</t>
  </si>
  <si>
    <t>F I N A N S I R A Nj E</t>
  </si>
  <si>
    <t>A. BUDžETSKI PRIHODI</t>
  </si>
  <si>
    <t>B. BUDžETSKI RASHODI</t>
  </si>
  <si>
    <t>BUDžETSKI PRIHODI</t>
  </si>
  <si>
    <t>BUDžETSKI RASHODI</t>
  </si>
  <si>
    <t>V. BRUTO BUDžETSKI SUFICIT/DEFICIT (A-B)</t>
  </si>
  <si>
    <t xml:space="preserve">G. NETO IZDACI ZA NEFINANSIJSKU IMOVINU (I+II-III-IV)  </t>
  </si>
  <si>
    <t>D. BUDžETSKI SUFICIT/DEFICIT (V+G)</t>
  </si>
  <si>
    <t xml:space="preserve">E.  NETO PRIMICI OD FINANSIJSKE IMOVINE (I-II)  </t>
  </si>
  <si>
    <t>Z. OSTALI NETO PRIMICI (I-II)</t>
  </si>
  <si>
    <t>BUDžET REPUBLIKE SRPSKE ZA 2022. GODINU - BUDžETSKI PRIHODI I PRIMICI ZA NEFINANSIJSKU IMOVINU</t>
  </si>
  <si>
    <t>PRIMICI ZA NEFINANSIJSKU IMOVINU</t>
  </si>
  <si>
    <t>UKUPNI BUDžETSKI PRIHODI I PRIMICI ZA NEFINANSIJSKU IMOVINU</t>
  </si>
  <si>
    <t>BUDžET REPUBLIKE SRPSKE ZA 2022. GODINU - BUDžETSKI RASHODI I IZDACI ZA NEFINANSIJSKU IMOVINU</t>
  </si>
  <si>
    <t>IZDACI ZA NEFINANSIJSKU IMOVINU</t>
  </si>
  <si>
    <t>UKUPNI BUDžETSKI RASHODI I IZDACI ZA NEFINANSIJSKU IMOVINU</t>
  </si>
  <si>
    <t>N E T O   P R I M I C I   O D   F I N A N S I J S K E   I M O V I N E</t>
  </si>
  <si>
    <t>O S T A L I   N E T O   P R I M I C I</t>
  </si>
  <si>
    <t xml:space="preserve">BUDžET REPUBLIKE SRPSKE ZA 2022. GODINU - FUNKCIONALNA KLASIFIKACIJA RASHODA I NETO IZDATAKA ZA NEFINANSIJSKU IMOVINU </t>
  </si>
  <si>
    <t>BUDžET REPUBLIKE SRPSKE ZA 2022. GODINU - OPŠTI DIO</t>
  </si>
  <si>
    <t>I. RASPODJELA SUFICITA IZ RANIJIH PERIODA / NEUTROŠENA SREDSTVA</t>
  </si>
  <si>
    <t xml:space="preserve">RASPODJELA SUFICITA IZ RANIJIH PERIODA / NEUTROŠENA SREDSTVA </t>
  </si>
  <si>
    <t>Odbrana</t>
  </si>
  <si>
    <t>Obrazovanje</t>
  </si>
  <si>
    <t>Ekonomski 
kod</t>
  </si>
  <si>
    <t>Opis</t>
  </si>
  <si>
    <t>Naknade po raznim osnovama</t>
  </si>
  <si>
    <t>Ekonomski poslovi</t>
  </si>
  <si>
    <t>Grantovi</t>
  </si>
  <si>
    <t>Porezi na promet proizvoda</t>
  </si>
  <si>
    <t>Administrativne naknade i takse</t>
  </si>
  <si>
    <t>G r a n t o v i</t>
  </si>
  <si>
    <t>Grantovi iz inostranstva</t>
  </si>
  <si>
    <t>Grantovi iz zemlje</t>
  </si>
  <si>
    <t>Zdravstvo</t>
  </si>
  <si>
    <t>Budžet Republike Srpske za 2022. godinu
(Fond 01)</t>
  </si>
  <si>
    <t>Budžet Republike Srpske za 2022. godinu
(Fond 02)</t>
  </si>
  <si>
    <t>Porezi na imovinu</t>
  </si>
  <si>
    <t>Porezi na promet proizvoda i usluga</t>
  </si>
  <si>
    <t>Indirektni porezi prikupljeni preko UIO</t>
  </si>
  <si>
    <t>Budžetska rezerva</t>
  </si>
  <si>
    <t>Indirektni porezi prikupljeni preko UIO - zbirno</t>
  </si>
  <si>
    <t>Sudske naknade i takse</t>
  </si>
  <si>
    <t>Grantovi u inostranstvo</t>
  </si>
  <si>
    <t>Grantovi u zemlji</t>
  </si>
  <si>
    <t>Doznake po osnovu penzijskog osiguranja</t>
  </si>
  <si>
    <t>Javni red i sigurnost</t>
  </si>
  <si>
    <t>Transferi od države</t>
  </si>
  <si>
    <t>Transferi od entiteta</t>
  </si>
  <si>
    <t>Poreski prihodi</t>
  </si>
  <si>
    <t>Prihodi od poreza na dohodak i dobit</t>
  </si>
  <si>
    <t>Neporeski prihodi</t>
  </si>
  <si>
    <t>Prihodi od finansijske i nefinansijske imovine i pozitivnih kursnih razlika</t>
  </si>
  <si>
    <t>Naknade, takse i prihodi od pružanja javnih usluga</t>
  </si>
  <si>
    <t>Ostali neporeski prihodi</t>
  </si>
  <si>
    <t xml:space="preserve">Tekući rashodi </t>
  </si>
  <si>
    <t>P o r e s k i   p r i h o d i</t>
  </si>
  <si>
    <t>Porezi na dohodak</t>
  </si>
  <si>
    <t>N e p o r e s k i   p r i h o d i</t>
  </si>
  <si>
    <t>Prihodi od zakupa i rente</t>
  </si>
  <si>
    <t>Prihodi od kamata na gotovinu i gotovinske ekvivalente</t>
  </si>
  <si>
    <t>Prihodi od hartija od vrijednosti i finansijskih derivata</t>
  </si>
  <si>
    <t>Prihodi od kamata i ostalih naknada na date zajmove</t>
  </si>
  <si>
    <t>Prihodi od pružanja javnih usluga</t>
  </si>
  <si>
    <t>T e k u ć i   r a s h o d i</t>
  </si>
  <si>
    <t>Rashodi za bruto plate zaposlenih</t>
  </si>
  <si>
    <t>Rashodi za naknadu plata zaposlenih za vrijeme bolovanja, roditeljskog odsustva i ostalih naknada plata</t>
  </si>
  <si>
    <t xml:space="preserve">Rashodi za otpremnine i jednokratne pomoći (bruto) </t>
  </si>
  <si>
    <t>Rashodi po osnovu zakupa</t>
  </si>
  <si>
    <t>Rashodi za režijski materijal</t>
  </si>
  <si>
    <t>Rashodi za materijal za posebne namjene</t>
  </si>
  <si>
    <t>Rashodi za tekuće održavanje</t>
  </si>
  <si>
    <t>Ostali neklasifikovani rashodi</t>
  </si>
  <si>
    <t>Rashodi po osnovu kamata na hartije od vrijednosti</t>
  </si>
  <si>
    <t>Rashodi po osnovu kamata na primljene zajmove u zemlji</t>
  </si>
  <si>
    <t>Rashodi po osnovu kamata na primljene zajmove iz inostranstva</t>
  </si>
  <si>
    <t>Rashodi po osnovu zateznih kamata</t>
  </si>
  <si>
    <t>Doprinosi za socijalno osiguranje</t>
  </si>
  <si>
    <t>Prihodi od finansijske i nefinansijske imovine i transakcija razmjene između ili unutar jedinica vlasti</t>
  </si>
  <si>
    <t>Transferi između ili unutar jedinica vlasti</t>
  </si>
  <si>
    <t>Transferi unutar iste jedinice vlasti</t>
  </si>
  <si>
    <t>Subvencije</t>
  </si>
  <si>
    <t>Transferi između i unutar jedinica vlasti</t>
  </si>
  <si>
    <t>I Primici za nefinansijsku imovinu</t>
  </si>
  <si>
    <t>II Primici za nefinasijsku imovinu iz transakcija između ili unutar jedinica vlasti</t>
  </si>
  <si>
    <t>III Izdaci za nefinansijsku imovinu</t>
  </si>
  <si>
    <t>IV Izdaci za nefinasijsku imovinu iz transakcija između ili unutar jedinica vlasti</t>
  </si>
  <si>
    <t>I Primici od finansijske imovine</t>
  </si>
  <si>
    <t>Primici od finansijske imovine</t>
  </si>
  <si>
    <t>Primici od finansijske imovine iz transakcija između ili unutar jedinica vlasti</t>
  </si>
  <si>
    <t>II Izdaci za finansijsku imovinu</t>
  </si>
  <si>
    <t>Izdaci za finansijsku imovinu</t>
  </si>
  <si>
    <t>Izdaci za finansijsku imovinu iz transakcija između ili unutar jedinica vlasti</t>
  </si>
  <si>
    <t>I Primici od zaduživanja</t>
  </si>
  <si>
    <t>Primici od zaduživanja</t>
  </si>
  <si>
    <t>II Izdaci za otplatu dugova</t>
  </si>
  <si>
    <t>Izdaci za otplatu dugova</t>
  </si>
  <si>
    <t>I Ostali primici</t>
  </si>
  <si>
    <t>Ostali primici</t>
  </si>
  <si>
    <t>Ostali primici iz transakcija između ili unutar jedinica vlasti</t>
  </si>
  <si>
    <t>II Ostali izdaci</t>
  </si>
  <si>
    <t>Ostali izdaci</t>
  </si>
  <si>
    <t>Ostali izdaci iz transakcija između ili unutar jedinica vlasti</t>
  </si>
  <si>
    <t>Porezi na dobit pravnih lica</t>
  </si>
  <si>
    <t>Prihodi po osnovu realizovanih pozitivnih kursnih razlika iz poslovnih i investicionih aktivnosti</t>
  </si>
  <si>
    <t>Prihodi od finansijske i nefinansijske imovine i transakcija sa drugim jedinicama vlasti</t>
  </si>
  <si>
    <t>Prihodi od finansijske i nefinansijske imovine i transakcija unutar iste jedinice vlasti</t>
  </si>
  <si>
    <t>T r a n s f e r i   i z m e đ u   i l i   u n u t a r   j e d i n i c a   v l a s t i</t>
  </si>
  <si>
    <t>Transferi od jedinica lokalne samouprave</t>
  </si>
  <si>
    <t>Transferi od fondova obaveznog socijalnog osiguranja</t>
  </si>
  <si>
    <t>Transferi od ostalih jedinica vlasti</t>
  </si>
  <si>
    <t>P r i m i c i   z a   n e f i n a n s i j s k u   i m o v i n u</t>
  </si>
  <si>
    <t>Primici za proizvedenu stalnu imovinu</t>
  </si>
  <si>
    <t>Primici za zgrade i objekte</t>
  </si>
  <si>
    <t>Primici za postrojenja i opremu</t>
  </si>
  <si>
    <t>Primici za neproizvedenu stalnu imovinu</t>
  </si>
  <si>
    <t>P r i m i c i   z a   n e f i n a n s i j s k u   i m o v i n u  i z  t r a n s a k c i j a  i z m e đ u  i l i  u n u t a r  j e d i n i c a  v l a s t i</t>
  </si>
  <si>
    <t>Primici za nefinansijsku imovinu iz transakcija između ili unutar jedinica vlasti</t>
  </si>
  <si>
    <t>Primici za nefinansijsku imovinu iz transakcija sa drugim jedinicama vlasti</t>
  </si>
  <si>
    <t>Primici za nefinansijsku imovinu iz transakcija sa drugim budžetskim korisnicima iste jedinice vlasti</t>
  </si>
  <si>
    <t>Rashodi po osnovu negativnih kursnih razlika iz poslovnih i investicionih aktivnosti</t>
  </si>
  <si>
    <t>Rashodi iz transakcije razmjene između jedinica vlasti</t>
  </si>
  <si>
    <t>Rashodi iz transakcije razmjene unutar iste jedinice vlasti</t>
  </si>
  <si>
    <t>T r a n s f e r i  i z m e đ u  i  u n u t a r  j e d i n i c a  v l a s t i</t>
  </si>
  <si>
    <t>Transferi jedinicama lokalne samouprave</t>
  </si>
  <si>
    <t>Transferi fondovima obaveznog socijalnog osiguranja</t>
  </si>
  <si>
    <t>Transferi ostalim jedinicama vlasti</t>
  </si>
  <si>
    <t>I z d a c i   z a   n e f i n a n s i j s k u   i m o v i n u</t>
  </si>
  <si>
    <t>Izdaci za proizvedenu stalnu imovinu</t>
  </si>
  <si>
    <t>Izdaci za izgradnju i pribavljanje zgrada i objekata</t>
  </si>
  <si>
    <t>Izdaci za investiciono održavanje, rekonstrukciju i adaptaciju zgrada i objekata</t>
  </si>
  <si>
    <t>Izdaci za nabavku postrojenja i opreme</t>
  </si>
  <si>
    <t>Izdaci za investiciono održavanje opreme</t>
  </si>
  <si>
    <t>Izdaci za investicionu imovinu</t>
  </si>
  <si>
    <t>Izdaci za nematerijalnu proizvedenu imovinu</t>
  </si>
  <si>
    <t>Izdaci za dragocjenosti</t>
  </si>
  <si>
    <t>Izdaci za neproizvedenu stalnu imovinu</t>
  </si>
  <si>
    <t>Izdaci za nematerijalnu neproizvedenu imovinu</t>
  </si>
  <si>
    <t>Izdaci za zalihe materijala, robe i sitnog inventara, ambalaže i sl.</t>
  </si>
  <si>
    <t>Izdaci za ulaganje na tuđim nekretninama, postrojenjima i opremi</t>
  </si>
  <si>
    <t>I z d a c i   z a   n e f i n a n s i j s k u   i m o v i n u  i z  t r a n s a k c i j a  i z m e đ u  i l i  u n u t a r  j e d i n i c a  v l a s t i</t>
  </si>
  <si>
    <t>Izdaci za nefinansijsku imovinu iz transakcija između ili unutar jedinica vlasti</t>
  </si>
  <si>
    <t>Izdaci za nefinansijsku imovinu iz transakcija sa drugim budžetskim korisnicima iste jedinice vlasti</t>
  </si>
  <si>
    <t>P r i m i c i   o d   f i n a n s i j s k e   i m o v i n e</t>
  </si>
  <si>
    <t>Primici od naplate datih zajmova</t>
  </si>
  <si>
    <t>Primici od finansijske imovine iz transakcija sa drugim jedinicama vlasti</t>
  </si>
  <si>
    <t>I z d a c i   z a   f i n a n s i j s k u   i m o v i n u</t>
  </si>
  <si>
    <t>Izdaci za hartije od vrijednosti (izuzev akcija)</t>
  </si>
  <si>
    <t>Izdaci za date zajmove</t>
  </si>
  <si>
    <t>Izdaci za finansijsku imovinu iz transakcija sa drugim jedinicama vlasti</t>
  </si>
  <si>
    <t>Izdaci za finansijsku imovinu iz transakcija sa drugim budžetskim korisnicima iste jedinice vlasti</t>
  </si>
  <si>
    <t>P r i m i c i   od   z a d u ž i v a nj a</t>
  </si>
  <si>
    <t>Primici od izdavanja hartija od vrijednosti</t>
  </si>
  <si>
    <t>Primici od uzetih zajmova</t>
  </si>
  <si>
    <t>I z d a c i   z a   o t p l a t u   d u g o v a</t>
  </si>
  <si>
    <t>Izdaci za otplatu glavnice po hartijama od vrijednosti</t>
  </si>
  <si>
    <t>Izdaci za otplatu glavnice primljenih zajmova u zemlji</t>
  </si>
  <si>
    <t>Izdaci za otplatu glavnice zajmova primljenih iz inostranstva</t>
  </si>
  <si>
    <t>Izdaci za otplatu ostalih dugova</t>
  </si>
  <si>
    <t>O s t a l i   p r i m i c i</t>
  </si>
  <si>
    <t>Primici po osnovu poreza na dodatu vrijednost</t>
  </si>
  <si>
    <t>Primici po osnovu depozita i kaucija</t>
  </si>
  <si>
    <t>Primici po osnovu avansa</t>
  </si>
  <si>
    <t>Ostali primici iz transakcija sa drugim jedinicama vlasti</t>
  </si>
  <si>
    <t>Ostali primici iz transakcija sa drugim budžetskim korisnicima iste jedinice vlasti</t>
  </si>
  <si>
    <t xml:space="preserve">O s t a l i   i z d a c i   </t>
  </si>
  <si>
    <t xml:space="preserve">Ostali izdaci </t>
  </si>
  <si>
    <t>Izdaci po osnovu poreza na dodatu vrijednost</t>
  </si>
  <si>
    <t>Izdaci po osnovu depozita i kaucija</t>
  </si>
  <si>
    <t>Izdaci po osnovu avansa</t>
  </si>
  <si>
    <t>Ostali izdaci iz transakcija sa drugim jedinicama vlasti</t>
  </si>
  <si>
    <t>Ostali izdaci iz transakcija sa drugim budžetskim korisnicima iste jedinice vlasti</t>
  </si>
  <si>
    <t>Rekreacija, kultura i religija</t>
  </si>
  <si>
    <t>Novčane kazne</t>
  </si>
  <si>
    <t>Transferi između različitih jedinica vlasti</t>
  </si>
  <si>
    <t>Rashodi za lična primanja zaposlenih</t>
  </si>
  <si>
    <t>Primici od zaliha materijala, učinaka, robe i sitnog inventara, ambalaže i sl.</t>
  </si>
  <si>
    <t>Rashodi za stručne usluge</t>
  </si>
  <si>
    <t>Transferi zajedničkim institucijama</t>
  </si>
  <si>
    <t>Stambeni i zajednički poslovi</t>
  </si>
  <si>
    <t>Rashodi po osnovu korišćenja roba i usluga</t>
  </si>
  <si>
    <t>Rashodi finansiranja i drugi finansijski troškovi</t>
  </si>
  <si>
    <t>Doznake na ime socijalne zaštite koje se isplaćuju iz budžeta Republike</t>
  </si>
  <si>
    <t>Doznake na ime socijalne zaštite koje isplaćuju institucije obaveznog socijalnog osiguranja</t>
  </si>
  <si>
    <t>Rashodi finansiranja, drugi finansijski troškovi i rashodi transakcija razmjene između ili unutar jedinica vlasti</t>
  </si>
  <si>
    <t>Rashodi po sudskim rješenjima</t>
  </si>
  <si>
    <t>Prihodi od dividende, učešća u kapitalu i sličnih prava</t>
  </si>
  <si>
    <t>Primici za zemljište</t>
  </si>
  <si>
    <t>Rashodi za bruto naknade troškova i ostalih ličnih primanja zaposlenih po osnovu rada</t>
  </si>
  <si>
    <t>Rashodi po osnovu utroška energije, komunalnih, komunikacionih i transportnih usluga</t>
  </si>
  <si>
    <t>Rashodi po osnovu putovanja i smještaja</t>
  </si>
  <si>
    <t>Rashodi za usluge održavanja javnih površina i zaštite životne sredine</t>
  </si>
  <si>
    <t>Troškovi servisiranja primljenih zajmova</t>
  </si>
  <si>
    <t>Doznake građanima koje se isplaćuju iz budžeta Republike, opština i gradova</t>
  </si>
  <si>
    <t>Doznake pružaocima usluga socijalne zaštite koje se isplaćuju iz budžeta Republike, opština i gradova</t>
  </si>
  <si>
    <t>Izdaci za biološku imovinu</t>
  </si>
  <si>
    <t>Izdaci za pribavljanje zemljišta</t>
  </si>
  <si>
    <t>Izdaci za akcije i učešća u kapitalu</t>
  </si>
  <si>
    <t>Opšte javne usluge</t>
  </si>
  <si>
    <t>Zaštita životne sredine</t>
  </si>
  <si>
    <t>Socijalna zaštita</t>
  </si>
  <si>
    <t>BUDžET REPUBLIKE SRPSKE ZA 2022. GODINU - BUDžETSKI IZDACI</t>
  </si>
  <si>
    <t>BUDžETSKI IZDACI PO KORISNICIMA - ORGANIZACIONA KLASIFIKACIJA</t>
  </si>
  <si>
    <t>UKUPNI  IZDACI:</t>
  </si>
  <si>
    <t>Doznake građanima</t>
  </si>
  <si>
    <t xml:space="preserve">Doznake građanima </t>
  </si>
  <si>
    <t>Broj ministarstva: 01</t>
  </si>
  <si>
    <t>Broj ministarstva: 02</t>
  </si>
  <si>
    <t xml:space="preserve">Broj ministarstva: 02                                                                                    </t>
  </si>
  <si>
    <t>Broj ministarstva: 03</t>
  </si>
  <si>
    <t>Broj ministarstva: 04</t>
  </si>
  <si>
    <t>Doznaka za projekat: "Fond za povratak BiH"</t>
  </si>
  <si>
    <t>Broj ministarstva: 05</t>
  </si>
  <si>
    <t>Broj ministarstva: 07</t>
  </si>
  <si>
    <t>Broj ministarstva: 08</t>
  </si>
  <si>
    <t>Broj ministarstva: 09</t>
  </si>
  <si>
    <t>Broj ministarstva: 10</t>
  </si>
  <si>
    <t>Broj ministarstva: 11</t>
  </si>
  <si>
    <t>Broj ministarstva: 12</t>
  </si>
  <si>
    <t>Stipendije</t>
  </si>
  <si>
    <t>Broj ministarstva: 13</t>
  </si>
  <si>
    <t>Broj ministarstva: 14</t>
  </si>
  <si>
    <t>Broj ministarstva: 15</t>
  </si>
  <si>
    <t>Broj ministarstva: 16</t>
  </si>
  <si>
    <t>Broj ministarstva: 17</t>
  </si>
  <si>
    <t>Broj ministarstva: 18</t>
  </si>
  <si>
    <t>Broj ministarstva: 19</t>
  </si>
  <si>
    <t>Broj ministarstva: 20</t>
  </si>
  <si>
    <t>Broj ministarstva: 21</t>
  </si>
  <si>
    <t>Broj ministarstva: 31</t>
  </si>
  <si>
    <t>Broj ministarstva: 37</t>
  </si>
  <si>
    <t>Finansiranje izborne kampanje u RS</t>
  </si>
  <si>
    <t>Ostali tekući grantovi u zemlji</t>
  </si>
  <si>
    <t>Ostali kapitalni grantovi u zemlji</t>
  </si>
  <si>
    <t>Tekući grantovi za operativne namjene u MUP - u</t>
  </si>
  <si>
    <t>Tekući grantovi kulture</t>
  </si>
  <si>
    <t>Tekući grantovi udruženjima od javnog interesa</t>
  </si>
  <si>
    <t>Finansiranje projekata i programa u skladu sa Zakonom o igrama na sreću</t>
  </si>
  <si>
    <t>Ostali kapitalni grantovi u inostranstvo</t>
  </si>
  <si>
    <t>Tekući grantovi u inostranstvo</t>
  </si>
  <si>
    <t>Tekući grantovi parlamentarnim strankama</t>
  </si>
  <si>
    <t>Tekući grant za rad Udruženja "Dvanaest beba" Prijedor</t>
  </si>
  <si>
    <t>Doznake građanima u oblasti nauke</t>
  </si>
  <si>
    <t>Doznake za međunarodnu razmjenu studenata</t>
  </si>
  <si>
    <t>Ukupno Fond "dr Milan Jelić":</t>
  </si>
  <si>
    <t>Tekući grant Poljoprivrednom institutu RS</t>
  </si>
  <si>
    <t>Ostali tekući grantovi u poljoprivredi</t>
  </si>
  <si>
    <t>Tekući grant - JU veterinarski institut "dr Vaso Butozan"</t>
  </si>
  <si>
    <t>Tekuće doznake PPB, RVI i CŽR - ostalo</t>
  </si>
  <si>
    <t>Tekuće pomoći penzionerima</t>
  </si>
  <si>
    <t>Tekući grant za projekat Male olimpijske igre</t>
  </si>
  <si>
    <t>B u dž e t s k a   r e z e r v a</t>
  </si>
  <si>
    <t>Ukupno Ino dug:</t>
  </si>
  <si>
    <t>Kapitalni grantovi za finansiranje povratka u Republiku Srpsku</t>
  </si>
  <si>
    <t>Doznake za finansiranje povratka u Republiku Srpsku</t>
  </si>
  <si>
    <t>Sredstva za razvoj filma</t>
  </si>
  <si>
    <t>Transfer za Narodnu i univerzitetsku biblioteku RS - COBISS</t>
  </si>
  <si>
    <t>Transfer za ustanove kulture</t>
  </si>
  <si>
    <t>Tekući grantovi neprofitnim subjektima u zemlji</t>
  </si>
  <si>
    <t>Kapitalni grantovi neprofitnim subjektima u zemlji</t>
  </si>
  <si>
    <t>Transfer Fondu za zdravstveno osiguranje za vantjelesnu oplodnju</t>
  </si>
  <si>
    <t>Transfer Fondu zdravstvenog osiguranja u skladu sa Zakonom o zdravstvenom osiguranju</t>
  </si>
  <si>
    <t>Transfer za JU "Vode Srpske"</t>
  </si>
  <si>
    <t>Tekući grantovi javnim nefinansijskim subjektima</t>
  </si>
  <si>
    <t>Projekti i programske aktivnosti Savjeta za demografsku politiku Republike Srpske</t>
  </si>
  <si>
    <t>Transferi za nabavku udžbenika</t>
  </si>
  <si>
    <t>Transferi za projekte i aktivnosti u oblasti sporta</t>
  </si>
  <si>
    <t>Transferi za grantove u zemlji</t>
  </si>
  <si>
    <t>Rashodi za bruto naknade za rad van radnog odnosa</t>
  </si>
  <si>
    <t>Rashodi za izradu medalja</t>
  </si>
  <si>
    <t xml:space="preserve">Ostali nepomenuti rashodi </t>
  </si>
  <si>
    <t>Rashodi za bruto naknade za rad delegata Vijeća naroda</t>
  </si>
  <si>
    <t>Tekući grant za rad delegatskih klubova</t>
  </si>
  <si>
    <t>Rashodi za Vladine informativne kampanje</t>
  </si>
  <si>
    <t>Rashodi za nabavku udžbenika</t>
  </si>
  <si>
    <t>Rashodi za rad nezavisnih međunarodnih Komisija</t>
  </si>
  <si>
    <t>Tekući grant za aktivnosti u oblasti tehnologije</t>
  </si>
  <si>
    <t>Doznake građanima u oblasti tehnologije</t>
  </si>
  <si>
    <t>Rashodi za oglede i projekte</t>
  </si>
  <si>
    <t>Tekući grant za aktivnosti sportskih saveza Republike Srpske</t>
  </si>
  <si>
    <t>Tekući grant za vrhunski sport</t>
  </si>
  <si>
    <t>Rashodi po osnovu kamata na trezorske zapise</t>
  </si>
  <si>
    <t>Rashodi po osnovu kamata na zajmove primljene od banaka</t>
  </si>
  <si>
    <t>Rashodi po osnovu kamata na hartije od vrijednosti u inostranstvu</t>
  </si>
  <si>
    <t>Broj budžetske organizacije: 01</t>
  </si>
  <si>
    <t>Rashodi po osnovu reprezentacije</t>
  </si>
  <si>
    <t>Rashodi po osnovu poreza, doprinosa i neporeskih naknada na teret poslodavca</t>
  </si>
  <si>
    <t>Rashodi po osnovu doprinosa za profesionalnu rehabilitaciju invalida</t>
  </si>
  <si>
    <t>Broj budžetske organizacije: 02</t>
  </si>
  <si>
    <t>Tekući grantovi neprofitnim organizacijama</t>
  </si>
  <si>
    <t>Izdaci za ostalu nematerijalnu neproizvedenu imovinu</t>
  </si>
  <si>
    <t>Broj budžetske organizacije: 04</t>
  </si>
  <si>
    <t>Broj budžetske organizacije: 05</t>
  </si>
  <si>
    <t>O s t a l i  i z d a c i</t>
  </si>
  <si>
    <t>Broj budžetske organizacije: 06</t>
  </si>
  <si>
    <t>Broj budžetske organizacije: 07</t>
  </si>
  <si>
    <t>Broj budžetske organizacije: 08</t>
  </si>
  <si>
    <t>Broj budžetske organizacije: 09</t>
  </si>
  <si>
    <t>Izdaci za licence</t>
  </si>
  <si>
    <t>Subvencije javnim medijima</t>
  </si>
  <si>
    <t>Transfer Komisiji za koncesije Republike Srpske</t>
  </si>
  <si>
    <t xml:space="preserve">Izdaci za licenciranje Microsoft softvera </t>
  </si>
  <si>
    <t>Broj budžetske organizacije: 10</t>
  </si>
  <si>
    <t>Broj budžetske organizacije: 11</t>
  </si>
  <si>
    <t>Broj budžetske organizacije: 13</t>
  </si>
  <si>
    <t>Broj budžetske organizacije: 14</t>
  </si>
  <si>
    <t>Broj budžetske organizacije: 16</t>
  </si>
  <si>
    <t>Broj budžetske organizacije: 17</t>
  </si>
  <si>
    <t>Broj budžetske organizacije: 19</t>
  </si>
  <si>
    <t>Broj budžetske organizacije: 20</t>
  </si>
  <si>
    <t>Broj budžetske organizacije: 21</t>
  </si>
  <si>
    <t>Broj budžetske organizacije: 22</t>
  </si>
  <si>
    <t>Broj budžetske organizacije: 23</t>
  </si>
  <si>
    <t>Broj budžetske organizacije: 24</t>
  </si>
  <si>
    <t>Tekući grantovi organizacijama i udruženjima izbjeglica i raseljenih lica</t>
  </si>
  <si>
    <t>Kapitalni grantovi za finansiranje povratka u Federaciju BiH</t>
  </si>
  <si>
    <t>Kapitalni grantovi organizacijama i udruženjima izbjeglica i raseljenih lica</t>
  </si>
  <si>
    <t>Doznake za finansiranje povratka u Federaciju BiH</t>
  </si>
  <si>
    <t>Transferi jedinicama lokalne samouprave za finansiranje interno raseljenih lica</t>
  </si>
  <si>
    <t>Transferi jedinicama lokalne samouprave za finansiranje povratka u Republiku Srpsku</t>
  </si>
  <si>
    <t>Transfer jedinicama lokalne samouprave za migracije i poslove readmisije</t>
  </si>
  <si>
    <t>Transfer Fondu za zdravstveno osiguranje za zdravstveno osiguranje izbjeglica, raseljenih lica i povratnika</t>
  </si>
  <si>
    <t>Broj budžetske organizacije: 25</t>
  </si>
  <si>
    <t>Transfer za izradu i izdavanje Enciklopedije RS</t>
  </si>
  <si>
    <t>Broj budžetske organizacije: 12</t>
  </si>
  <si>
    <t>Rashodi za sprovođenje reforme obrazovanja u Republici Srpskoj</t>
  </si>
  <si>
    <t>Subvencije javnim nefinansijskim subjektima - samostalni umjetnici</t>
  </si>
  <si>
    <t>Tekući grantovi kulture za nacionalne manjine</t>
  </si>
  <si>
    <t>Transferi jedinicama lokalne samouprave za deficitarna zanimanja</t>
  </si>
  <si>
    <t>Izdaci za otplatu neizmirenih obaveza iz ranijih godina</t>
  </si>
  <si>
    <t>Broj budžetske organizacije: 15</t>
  </si>
  <si>
    <t>Broj budžetske organizacije: 18</t>
  </si>
  <si>
    <t>Broj budžetske organizacije: 34</t>
  </si>
  <si>
    <t>Broj budžetske organizacije: 40</t>
  </si>
  <si>
    <t>Broj budžetske organizacije: 41</t>
  </si>
  <si>
    <t>Rashodi distribucije obrazaca mjenica</t>
  </si>
  <si>
    <t>Ostali izdaci u zemlji</t>
  </si>
  <si>
    <t>Broj budžetske organizacije: 26</t>
  </si>
  <si>
    <t>Broj budžetske organizacije: 27</t>
  </si>
  <si>
    <t>Broj budžetske organizacije: 42</t>
  </si>
  <si>
    <t>Broj budžetske organizacije: 43</t>
  </si>
  <si>
    <t>Broj budžetske organizacije: 44</t>
  </si>
  <si>
    <t>Broj budžetske organizacije: 45</t>
  </si>
  <si>
    <t>Broj budžetske organizacije: 46</t>
  </si>
  <si>
    <t>Broj budžetske organizacije: 47</t>
  </si>
  <si>
    <t>Broj budžetske organizacije: 48</t>
  </si>
  <si>
    <t>Broj budžetske organizacije: 49</t>
  </si>
  <si>
    <t>Broj budžetske organizacije: 50</t>
  </si>
  <si>
    <t>Broj budžetske organizacije: 51</t>
  </si>
  <si>
    <t>Broj budžetske organizacije: 52</t>
  </si>
  <si>
    <t>Broj budžetske organizacije: 54</t>
  </si>
  <si>
    <t>Broj budžetske organizacije: 55</t>
  </si>
  <si>
    <t>Broj budžetske organizacije: 56</t>
  </si>
  <si>
    <t>Broj budžetske organizacije: 57</t>
  </si>
  <si>
    <t>Broj budžetske organizacije: 58</t>
  </si>
  <si>
    <t>Broj budžetske organizacije: 59</t>
  </si>
  <si>
    <t>Broj budžetske organizacije: 60</t>
  </si>
  <si>
    <t>Broj budžetske organizacije: 61</t>
  </si>
  <si>
    <t>Broj budžetske organizacije: 62</t>
  </si>
  <si>
    <t>Broj budžetske organizacije: 63</t>
  </si>
  <si>
    <t>Broj budžetske organizacije: 64</t>
  </si>
  <si>
    <t>Broj budžetske organizacije: 65</t>
  </si>
  <si>
    <t>Broj budžetske organizacije: 66</t>
  </si>
  <si>
    <t>Broj budžetske organizacije: 67</t>
  </si>
  <si>
    <t>Broj budžetske organizacije: 68</t>
  </si>
  <si>
    <t>Broj budžetske organizacije: 69</t>
  </si>
  <si>
    <t>Broj budžetske organizacije: 70</t>
  </si>
  <si>
    <t>Broj budžetske organizacije: 71</t>
  </si>
  <si>
    <t>Broj budžetske organizacije: 72</t>
  </si>
  <si>
    <t>Broj budžetske organizacije: 73</t>
  </si>
  <si>
    <t>Broj budžetske organizacije: 74</t>
  </si>
  <si>
    <t>Broj budžetske organizacije: 75</t>
  </si>
  <si>
    <t>Broj budžetske organizacije: 76</t>
  </si>
  <si>
    <t>Broj budžetske organizacije: 77</t>
  </si>
  <si>
    <t>Broj budžetske organizacije: 78</t>
  </si>
  <si>
    <t>Broj budžetske organizacije: 79</t>
  </si>
  <si>
    <t>Broj budžetske organizacije: 80</t>
  </si>
  <si>
    <t>Broj budžetske organizacije: 82</t>
  </si>
  <si>
    <t>Broj budžetske organizacije: 83</t>
  </si>
  <si>
    <t>Broj budžetske organizacije: 84</t>
  </si>
  <si>
    <t>Broj budžetske organizacije: 85</t>
  </si>
  <si>
    <t>Broj budžetske organizacije: 86</t>
  </si>
  <si>
    <t>Broj budžetske organizacije: 87</t>
  </si>
  <si>
    <t>Broj budžetske organizacije: 88</t>
  </si>
  <si>
    <t>Broj budžetske organizacije: 89</t>
  </si>
  <si>
    <t>Broj budžetske organizacije: 90</t>
  </si>
  <si>
    <t>Broj budžetske organizacije: 91</t>
  </si>
  <si>
    <t>Broj budžetske organizacije: 92</t>
  </si>
  <si>
    <t>Broj budžetske organizacije: 93</t>
  </si>
  <si>
    <t>Tekući grantovi fondacijama i udruženjima građana</t>
  </si>
  <si>
    <t>Tekući grantovi Karitasu u Republici Srpskoj</t>
  </si>
  <si>
    <t>Tekući grant za promociju nauke</t>
  </si>
  <si>
    <t>Tekući grantovi studentskim organizacijama</t>
  </si>
  <si>
    <t>Doznake za studente deficitarnih zanimanja</t>
  </si>
  <si>
    <t>Transfer Agenciji za visoko obrazovanje Republike Srpske</t>
  </si>
  <si>
    <t>Transfer za Inovacioni centar Banja Luka</t>
  </si>
  <si>
    <t>Stipendije i podsticaji "dr Milan Jelić"</t>
  </si>
  <si>
    <t>Broj budžetske organizacije: 53</t>
  </si>
  <si>
    <t>Rashodi za realizaciju Nacionalne strategije borbe protiv narkomanije</t>
  </si>
  <si>
    <t>Subvencije Institutu za javno zdravstvo</t>
  </si>
  <si>
    <t>Tekući grant za realizaciju Nacionalne strategije borbe protiv narkomanije</t>
  </si>
  <si>
    <t xml:space="preserve">Tekući grant humanitarnim organizacijama i udruženjima </t>
  </si>
  <si>
    <t>Tekući grant Institutu za javno zdravstvo za finansiranje obavezne imunizacije</t>
  </si>
  <si>
    <t>Doznake socijalnim institucijama</t>
  </si>
  <si>
    <t>Transfer Fondu za zdravstveno osiguranje za izmirenje obaveza prema dijaliznim centrima</t>
  </si>
  <si>
    <t>Subvencije nefinansijskim subjektima u oblasti veterinarstva</t>
  </si>
  <si>
    <t>Subvencije nefinansijskim subjektima u oblasti lovstva</t>
  </si>
  <si>
    <t>Transferi za sufinansiranje projekata finansiranih iz sredstava međunarodnih finansijskih i nefinansijskih institucija</t>
  </si>
  <si>
    <t>Izdaci za finansijsku imovinu - vodosnabdijevanje i komunalna infrastruktura</t>
  </si>
  <si>
    <t>Subvencije za podsticaj razvoja poljoprivrede i sela</t>
  </si>
  <si>
    <t>Subvencija preduzeću "Željeznice Republike Srpske"</t>
  </si>
  <si>
    <t>Subvencija "Aerodromi Republike Srpske" AD Banja Luka</t>
  </si>
  <si>
    <t>Subvencije na ime podsticaja za povećanje plate radnika</t>
  </si>
  <si>
    <t>Transfer Razvojnoj agenciji Republike Srpske</t>
  </si>
  <si>
    <t>Rashodi za realizaciju Strategije turizma</t>
  </si>
  <si>
    <t>Rashodi za realizaciju Strategije razvoja trgovine</t>
  </si>
  <si>
    <t>Subvencije nefinansijskim subjektima</t>
  </si>
  <si>
    <t>Tekući grant za razvoj turizma u Republici Srpskoj</t>
  </si>
  <si>
    <t>Kapitalni grant za razvoj turizma u Republici Srpskoj</t>
  </si>
  <si>
    <t>Grant za razvoj turizma u Republici Srpskoj</t>
  </si>
  <si>
    <t>Rashodi iz transakcija razmjene unutar iste jedinice vlasti</t>
  </si>
  <si>
    <t>Transferi za Nacionalne parkove "Sutjeska" i "Kozara"</t>
  </si>
  <si>
    <t>Transfer za Nacionalni park "Drina"</t>
  </si>
  <si>
    <t>Subvencije Domu penzionera Trebinje</t>
  </si>
  <si>
    <t>Subvencije Domu penzionera Banja Luka</t>
  </si>
  <si>
    <t>Tekuće doznake za civilne invalidnine</t>
  </si>
  <si>
    <t>Tekuće doznake PPB, RVI i CŽR - jednokratna pomoć socijalno ugroženim licima</t>
  </si>
  <si>
    <t>Tekuće doznake porodicama za sahrane poginulih pripadnika Vojske Republike Srpske</t>
  </si>
  <si>
    <t>Tekuće doznake za nezaposlene demobilisane borce mlađe od 60 godina</t>
  </si>
  <si>
    <t>Program socijalnog zbrinjavanja radnika</t>
  </si>
  <si>
    <t>Transfer Ekonomsko - socijalnom savjetu</t>
  </si>
  <si>
    <t>Sredstva za finansiranje Koordinacionog odbora</t>
  </si>
  <si>
    <t>Rashodi za implementaciju Strategije za suzbijanje nasilja u porodici u Republici Srpskoj</t>
  </si>
  <si>
    <t>Projekti i programske aktivnosti Savjeta za djecu Republike Srpske</t>
  </si>
  <si>
    <t xml:space="preserve">Tekući grantovi neprofitnim udruženjima i organizacijama za afirmaciju porodice </t>
  </si>
  <si>
    <t>Tekući grantovi javnim ustanovama i ustanovama obrazovanja za realizaciju omladinskih projekata</t>
  </si>
  <si>
    <t>Tekući grantovi za realizaciju programa definisanih Omladinskom politikom RS i projekata za unapređenje i razvoj omladinskog organizovanja</t>
  </si>
  <si>
    <t>Tekući grantovi mladima i omladinskim organizacijama u ruralnim sredinama</t>
  </si>
  <si>
    <t xml:space="preserve">Tekući grantovi sportskim organizacijama  </t>
  </si>
  <si>
    <t>Tekući grantovi sportskim organizacijama lica sa invaliditetom u RS</t>
  </si>
  <si>
    <t>Tekući grantovi za nacionalna sportska priznanja Republike Srpske</t>
  </si>
  <si>
    <t>Tekući grantovi vrhunskim i perspektivnim sportistima u Republici Srpskoj</t>
  </si>
  <si>
    <t>Kapitalni grantovi mladima i omladinskim organizacijama u ruralnim sredinama</t>
  </si>
  <si>
    <t>Kapitalni grantovi neprofitnim organizacijama za izgradnju, rekonstrukciju i sanaciju sportskih objekata</t>
  </si>
  <si>
    <t>Doznake za zbrinjavanje žrtava nasilja u porodici</t>
  </si>
  <si>
    <t>Transferi udruženjima i organizacijama za afirmaciju porodice</t>
  </si>
  <si>
    <t>Transferi jedinicama lokalne samouprave za projekte i aktivnosti u oblasti sporta</t>
  </si>
  <si>
    <t>Transferi za projekte i aktivnosti u oblasti porodice</t>
  </si>
  <si>
    <t>Sredstva za finansiranje rada Fiskalnog savjeta Bosne i Hercegovine</t>
  </si>
  <si>
    <t>Sredstva za finansiranje rada Savjeta za državnu pomoć Bosne i Hercegovine</t>
  </si>
  <si>
    <t>Sredstva za finansiranje rada Koordinacionog odbora CJH u BiH</t>
  </si>
  <si>
    <t>Transferi jedinicama lokalne samouprave - zapisnici Poreske uprave RS</t>
  </si>
  <si>
    <t>Transferi fondovima obaveznog socijalnog osiguranja - zapisnici Poreske uprave RS</t>
  </si>
  <si>
    <t>Transferi unutar iste jedinice vlasti - zapisnici Poreske uprave RS</t>
  </si>
  <si>
    <t>Izdaci po osnovu povrata poreza na dohodak</t>
  </si>
  <si>
    <t>Izdaci po osnovu povrata javnih prihoda</t>
  </si>
  <si>
    <t>Izdaci za potencijalne obaveze po izdatim garancijama - Garantni program</t>
  </si>
  <si>
    <t>Izdaci za otplatu glavnice po obveznicama u zemlji</t>
  </si>
  <si>
    <t>Izdaci za otplatu glavnice po trezorskim zapisima</t>
  </si>
  <si>
    <t>Izdaci za otplatu glavnice zajmova primljenih od banaka</t>
  </si>
  <si>
    <t>Izdaci za potencijalne obaveze po izdatim garancijama</t>
  </si>
  <si>
    <t>Izdaci za otplatu glavnice po hartijama od vrijednosti u inostranstvu</t>
  </si>
  <si>
    <t>Ukupno Javne investicije:</t>
  </si>
  <si>
    <t>Tekući grantovi poslaničim klubovima</t>
  </si>
  <si>
    <t>Rashodi za stručne usluge IT</t>
  </si>
  <si>
    <t>Rashodi po osnovu inicijalnih sredstava za početak rada Republičke direkcije za investicije</t>
  </si>
  <si>
    <t>Rashodi za bruto naknade članovima komisija i radnih grupa</t>
  </si>
  <si>
    <t>Transfer za matične ustanove kulture</t>
  </si>
  <si>
    <t>Doznake pružaocima usluga za prevoz učenika</t>
  </si>
  <si>
    <t>Rashodi za takmičenje učenika</t>
  </si>
  <si>
    <t>Tekući grantovi vjerskim i etničkim organizacijama i udruženjima</t>
  </si>
  <si>
    <t>Kapitalni grantovi vjerskim i etničkim organizacijama i udruženjima</t>
  </si>
  <si>
    <t>Transferi za rashode za lična primanja za institucije srednjeg obrazovanja</t>
  </si>
  <si>
    <t>Transferi zajedničkim institucijama za reformu javne uprave</t>
  </si>
  <si>
    <t>Tekući grant za aktivnosti naučnih institucija</t>
  </si>
  <si>
    <t>Transfer za sufinansiranje genetičkih resursa RS</t>
  </si>
  <si>
    <t>Transferi za rashode za lična primanja za institucije visokog obrazovanja</t>
  </si>
  <si>
    <t>Transfer Fondu solidarnosti za dijagnostiku i liječenje oboljenja, stanja i povreda djece u inostranstvu</t>
  </si>
  <si>
    <t>Rashodi za stručne usluge - arbitraža</t>
  </si>
  <si>
    <t>Tekući grant preduzećima za vođenje stečajnog postupka</t>
  </si>
  <si>
    <t>Tekući grant Fondu za sprečavanje zaraznih bolesti</t>
  </si>
  <si>
    <t>Transfer za JU "Vučijak" Prnjavor</t>
  </si>
  <si>
    <t>Tekući grant Željezničkoj korporaciji BHŽJK</t>
  </si>
  <si>
    <t>Transfer Republičkoj direkciji za promet naoružanja i vojne opreme</t>
  </si>
  <si>
    <t>Transfer Turističkoj organizaciji Republike Srpske</t>
  </si>
  <si>
    <t>Tekući grant za izgradnju i održavanje spomenika, spomen obilježja i vojničkih grobalja</t>
  </si>
  <si>
    <t>Tekuće doznake za borački dodatak</t>
  </si>
  <si>
    <t>Tekuće doznake za porodične invalidnine</t>
  </si>
  <si>
    <t>Tekuće doznake za lične invalidnine</t>
  </si>
  <si>
    <t xml:space="preserve">Tekuće doznake za kupovinu ortopedskih pomagala RVI, amputircima i paraplegičarima </t>
  </si>
  <si>
    <t>Rashodi za stručne usluge - Male olimpijske igre Republike Srpske</t>
  </si>
  <si>
    <t>Rashodi za izradu medalja, plaketa i slično</t>
  </si>
  <si>
    <t>Projekti i programske aktivnosti Savjeta za suzbijanje nasilja u porodici i porodičnoj zajednici</t>
  </si>
  <si>
    <t>Subvencija kamatne stope za stambeno kreditiranje mladih i mladih bračnih parova</t>
  </si>
  <si>
    <t>Tekući grantovi za finansiranje sportskih klubova i sportskih manifestacija u Brčko Distriktu BiH</t>
  </si>
  <si>
    <t>Tekuće doznake za unapređenje i razvoj porodičnog života u RS</t>
  </si>
  <si>
    <t>Rashodi po osnovu kamata na hartije od vrijednosti - dugoročne obveznice</t>
  </si>
  <si>
    <t>Naziv potrošačke jedinice: Predsjednik Republike Srpske</t>
  </si>
  <si>
    <t>Broj potrošačke jedinice: 001</t>
  </si>
  <si>
    <t>Rashodi za stručno usavršavanje zaposlenih</t>
  </si>
  <si>
    <t>Projekat podrške humanitarnim i društveno korisnim akcijama i pokroviteljstva</t>
  </si>
  <si>
    <t>Projekat podrške za izgradnju, adaptaciju i opremanje objekata za djecu i omladinu</t>
  </si>
  <si>
    <t>Rashodi za organizaciju kulturnog dešavanja - obilježavanje proslave Dana Republike Srpske</t>
  </si>
  <si>
    <t>Naziv potrošačke jedinice: Narodna skupština Republike Srpske</t>
  </si>
  <si>
    <t>Rashodi po osnovu smještaja skupštinskih poslanika</t>
  </si>
  <si>
    <t>Rashodi za bruto naknade skupštinskih poslanika</t>
  </si>
  <si>
    <t>Ostali rashodi za manifestacije u organizaciji Narodne skupštine RS</t>
  </si>
  <si>
    <t>Naziv potrošačke jedinice: Vijeće naroda Republike Srpske</t>
  </si>
  <si>
    <t>Naziv potrošačke jedinice: Republička komisija za utvrđivanje sukoba interesa u organima vlasti Republike Srpske</t>
  </si>
  <si>
    <t>Naziv potrošačke jedinice: Ombudsman za djecu Republike Srpske</t>
  </si>
  <si>
    <t>Naziv potrošačke jedinice: Komisija za žalbe</t>
  </si>
  <si>
    <t>Naziv potrošačke jedinice: Republička izborna komisija</t>
  </si>
  <si>
    <t>Naziv potrošačke jedinice: Fiskalni savjet Republike Srpske</t>
  </si>
  <si>
    <t>Naziv potrošačke jedinice: Ustavni sud Republike Srpske</t>
  </si>
  <si>
    <t>Naziv potrošačke jedinice: Vlada Republike Srpske</t>
  </si>
  <si>
    <t>Naziv potrošačke jedinice: Vazduhoplovni servis</t>
  </si>
  <si>
    <t>Naziv potrošačke jedinice: Republička uprava za geodetske i imovinsko-pravne poslove</t>
  </si>
  <si>
    <t>Naziv potrošačke jedinice: Republički sekretarijat za zakonodavstvo</t>
  </si>
  <si>
    <t>Naziv potrošačke jedinice: Agencija za državnu upravu</t>
  </si>
  <si>
    <t>Naziv potrošačke jedinice: Odbor državne uprave za žalbe</t>
  </si>
  <si>
    <t>Naziv potrošačke jedinice: Gender centar</t>
  </si>
  <si>
    <t>Naziv potrošačke jedinice: Kancelarija pravnog predstavnika</t>
  </si>
  <si>
    <t>Naziv potrošačke jedinice: Republička uprava za inspekcijske poslove</t>
  </si>
  <si>
    <t>Broj potrošačke jedinice: 001-007</t>
  </si>
  <si>
    <t>Troškovi analize uzoraka i redovnih monitoringa</t>
  </si>
  <si>
    <t>Naziv potrošačke jedinice: Služba za zajedničke poslove Vlade Republike Srpske</t>
  </si>
  <si>
    <t>Naziv potrošačke jedinice: Helikopterski servis</t>
  </si>
  <si>
    <t>Naziv potrošačke jedinice: Republička uprava civilne zaštite</t>
  </si>
  <si>
    <t>Rashodi za stručno usavršavanje zaposlenih - član 85. Zakona o zaštiti od požara</t>
  </si>
  <si>
    <t>Izdaci za nabavku postrojenja i opreme - član 85. Zakona o zaštiti od požara</t>
  </si>
  <si>
    <t>Naziv potrošačke jedinice: Republički protokol</t>
  </si>
  <si>
    <t>Naziv potrošačke jedinice: Republički sekretarijat za raseljena lica i migracije</t>
  </si>
  <si>
    <t>Kapitalni grantovi za rješavanje problema interno raseljenih lica</t>
  </si>
  <si>
    <t>Doznake za rješavanje problema izbjeglica i raseljenih lica</t>
  </si>
  <si>
    <t>Doznake za rješavanje problema interno raseljenih lica</t>
  </si>
  <si>
    <t>Naziv potrošačke jedinice: Ugostiteljski servis Vlade Republike Srpske</t>
  </si>
  <si>
    <t>Naziv potrošačke jedinice: Akademija nauka i umjetnosti Republike Srpske</t>
  </si>
  <si>
    <t>Naziv potrošačke jedinice: Ministarstvo unutrašnjih poslova</t>
  </si>
  <si>
    <t>Broj potrošačke jedinice: 100-118,200-271,300-333,400-438,500-548,600-624,700-724,800-860,900-964</t>
  </si>
  <si>
    <t>Naziv potrošačke jedinice: Ministarstvo prosvjete i kulture</t>
  </si>
  <si>
    <t>Rashodi za stručno usavršavanje nastavnika</t>
  </si>
  <si>
    <t xml:space="preserve">Rashodi za nagrade, troškove pripreme i takmičenja učenika </t>
  </si>
  <si>
    <t>Rashodi po osnovu organizacije manifestacije Naši učitelji - Svetosavska nagrada</t>
  </si>
  <si>
    <t>Tekući grant društvu članova Matice srpske u RS</t>
  </si>
  <si>
    <t>Transferi za predškolsko vaspitanje i obrazovanje</t>
  </si>
  <si>
    <t>Transferi za projekte i programske aktivnosti Republičkog zavoda za zaštitu kulturno - istorijskog i prirodnog nasljeđa</t>
  </si>
  <si>
    <t>Sufinansiranje smještaja i ishrane u đačkim domovima</t>
  </si>
  <si>
    <t>Naziv potrošačke jedinice: Osnovne škole</t>
  </si>
  <si>
    <t>Broj potrošačke jedinice: 001-206</t>
  </si>
  <si>
    <t>Naziv potrošačke jedinice: Srednje škole</t>
  </si>
  <si>
    <t>Broj potrošačke jedinice: 001-092</t>
  </si>
  <si>
    <t>Naziv potrošačke jedinice: Republički pedagoški zavod</t>
  </si>
  <si>
    <t>Naziv potrošačke jedinice: Institucije kulture</t>
  </si>
  <si>
    <t>Broj potrošačke jedinice: 001-070</t>
  </si>
  <si>
    <t>Naziv potrošačke jedinice: Republički zavod za zaštitu kulturno - istorijskog i prirodnog nasljeđa</t>
  </si>
  <si>
    <t>Naziv potrošačke jedinice: Arhiv Republike Srpske</t>
  </si>
  <si>
    <t>Naziv potrošačke jedinice: Republički sekretarijat za vjere</t>
  </si>
  <si>
    <t>Naziv potrošačke jedinice: Đački domovi</t>
  </si>
  <si>
    <t>Broj potrošačke jedinice: 006-009</t>
  </si>
  <si>
    <t>Naziv potrošačke jedinice: Institucije specijalnog i umjetničkog obrazovanja</t>
  </si>
  <si>
    <t>Broj potrošačke jedinice: 001-015</t>
  </si>
  <si>
    <t>Naziv potrošačke jedinice: Zavod za obrazovanje odraslih</t>
  </si>
  <si>
    <t xml:space="preserve">Naziv potrošačke jedinice: Ministarstvo finansija </t>
  </si>
  <si>
    <t>Rashodi štampanja obrazaca mjenica</t>
  </si>
  <si>
    <t>Naziv potrošačke jedinice: Poreska uprava Republike Srpske</t>
  </si>
  <si>
    <t>Broj potrošačke jedinice: 001-008</t>
  </si>
  <si>
    <t>Naziv potrošačke jedinice: Republički devizni inspektorat</t>
  </si>
  <si>
    <t>Naziv potrošačke jedinice: Republički zavod za statistiku</t>
  </si>
  <si>
    <t>Naziv potrošačke jedinice: Republička uprava za igre na sreću</t>
  </si>
  <si>
    <t>Rashodi za štampanje tombolskih kartica, posebnih oznaka i naljepnica</t>
  </si>
  <si>
    <t>Naziv potrošačke jedinice: Ministarstvo pravde</t>
  </si>
  <si>
    <t>Naziv potrošačke jedinice: Vrhovni sud Republike Srpske</t>
  </si>
  <si>
    <t>Naziv potrošačke jedinice: Republičko javno tužilaštvo Republike Srpske</t>
  </si>
  <si>
    <t>Ukupno Republičko tužilaštvo:</t>
  </si>
  <si>
    <t>Naziv potrošačke jedinice: Republičko javno tužilaštvo, Posebno odjeljenje za suzbijanje korupcije, organizovanog i najtežih oblika privrednog kriminala</t>
  </si>
  <si>
    <t>Broj potrošačke jedinice: 002</t>
  </si>
  <si>
    <t>Ukupno Republičko tužilaštvo, Posebno odjeljenje za suzbijanje korupcije, organizovanog i najtežih oblika privrednog kriminala:</t>
  </si>
  <si>
    <t>Naziv potrošačke jedinice: Pravobranilaštvo Republike Srpske</t>
  </si>
  <si>
    <t>Naziv potrošačke jedinice: JU Centar za edukaciju sudija i javnih tužilaca u Republici Srpskoj</t>
  </si>
  <si>
    <t>Naziv potrošačke jedinice: Sudska policija Republike Srpske</t>
  </si>
  <si>
    <t>Naziv potrošačke jedinice: Okružno javno tužilaštvo Banja Luka</t>
  </si>
  <si>
    <t>Naziv potrošačke jedinice: Okružno javno tužilaštvo Bijeljina</t>
  </si>
  <si>
    <t>Naziv potrošačke jedinice: Okružno javno tužilaštvo Doboj</t>
  </si>
  <si>
    <t>Naziv potrošačke jedinice: Okružno javno tužilaštvo Istočno Sarajevo</t>
  </si>
  <si>
    <t>Naziv potrošačke jedinice: Okružno javno tužilaštvo Trebinje</t>
  </si>
  <si>
    <t>Naziv potrošačke jedinice: Okružni sud Banja Luka</t>
  </si>
  <si>
    <t>Naziv potrošačke jedinice: Okružni sud Bijeljina</t>
  </si>
  <si>
    <t>Naziv potrošačke jedinice: Okružni sud Doboj</t>
  </si>
  <si>
    <t>Naziv potrošačke jedinice: Okružni sud Istočno Sarajevo</t>
  </si>
  <si>
    <t>Naziv potrošačke jedinice: Okružni sud Trebinje</t>
  </si>
  <si>
    <t>Naziv potrošačke jedinice: Kazneno - popravni zavod Banja Luka</t>
  </si>
  <si>
    <t>Naziv potrošačke jedinice: Kazneno - popravni zavod Foča</t>
  </si>
  <si>
    <t>Naziv potrošačke jedinice: Kazneno - popravni zavod Bijeljina</t>
  </si>
  <si>
    <t>Naziv potrošačke jedinice: Kazneno - popravni zavod Doboj</t>
  </si>
  <si>
    <t>Naziv potrošačke jedinice: Kazneno - popravni zavod Istočno Sarajevo</t>
  </si>
  <si>
    <t>Naziv potrošačke jedinice: Kazneno - popravni zavod Trebinje</t>
  </si>
  <si>
    <t>Naziv potrošačke jedinice: Osnovni sud Banja Luka</t>
  </si>
  <si>
    <t>Naziv potrošačke jedinice: Osnovni sud Mrkonjić Grad</t>
  </si>
  <si>
    <t>Naziv potrošačke jedinice: Osnovni sud Prnjavor</t>
  </si>
  <si>
    <t>Naziv potrošačke jedinice: Osnovni sud Gradiška</t>
  </si>
  <si>
    <t>Naziv potrošačke jedinice: Osnovni sud Prijedor</t>
  </si>
  <si>
    <t>Naziv potrošačke jedinice: Osnovni sud Novi Grad</t>
  </si>
  <si>
    <t>Naziv potrošačke jedinice: Osnovni sud Kotor Varoš</t>
  </si>
  <si>
    <t>Naziv potrošačke jedinice: Osnovni sud Bijeljina</t>
  </si>
  <si>
    <t>Naziv potrošačke jedinice: Osnovni sud Zvornik</t>
  </si>
  <si>
    <t>Naziv potrošačke jedinice: Osnovni sud Trebinje</t>
  </si>
  <si>
    <t>Naziv potrošačke jedinice: Osnovni sud Foča</t>
  </si>
  <si>
    <t>Naziv potrošačke jedinice: Osnovni sud Doboj</t>
  </si>
  <si>
    <t>Naziv potrošačke jedinice: Osnovni sud Teslić</t>
  </si>
  <si>
    <t>Naziv potrošačke jedinice: Osnovni sud Derventa</t>
  </si>
  <si>
    <t>Naziv potrošačke jedinice: Osnovni sud Modriča</t>
  </si>
  <si>
    <t>Naziv potrošačke jedinice: Osnovni sud Sokolac</t>
  </si>
  <si>
    <t>Naziv potrošačke jedinice: Osnovni sud Vlasenica</t>
  </si>
  <si>
    <t>Naziv potrošačke jedinice: Osnovni sud Višegrad</t>
  </si>
  <si>
    <t>Naziv potrošačke jedinice: Osnovni sud Srebrenica</t>
  </si>
  <si>
    <t>Naziv potrošačke jedinice: Osnovni sud Kozarska Dubica</t>
  </si>
  <si>
    <t>Naziv potrošačke jedinice: Centar za pružanje besplatne pravne pomoći</t>
  </si>
  <si>
    <t>Naziv potrošačke jedinice: Republički centar za istraživanje rata, ratnih zločina i traženja nestalih lica</t>
  </si>
  <si>
    <t>Projekat Podrška za istraživanje, dokumentovanje i analize</t>
  </si>
  <si>
    <t>Naziv potrošačke jedinice: Agencija za upravljanje oduzetom imovinom</t>
  </si>
  <si>
    <t>Naziv potrošačke jedinice: Viši privredni sud</t>
  </si>
  <si>
    <t>Naziv potrošačke jedinice: Okružni privredni sud Banja Luka</t>
  </si>
  <si>
    <t>Naziv potrošačke jedinice: Okružni privredni sud Bijeljina</t>
  </si>
  <si>
    <t>Naziv potrošačke jedinice: Okružni privredni sud Doboj</t>
  </si>
  <si>
    <t>Naziv potrošačke jedinice: Okružni privredni sud Istočno Sarajevo</t>
  </si>
  <si>
    <t>Naziv potrošačke jedinice: Okružni privredni sud Trebinje</t>
  </si>
  <si>
    <t>Naziv potrošačke jedinice: Okružni privredni sud Prijedor</t>
  </si>
  <si>
    <t>Naziv potrošačke jedinice: Okružno javno tužilaštvo Prijedor</t>
  </si>
  <si>
    <t>Naziv potrošačke jedinice: Okružni sud Prijedor</t>
  </si>
  <si>
    <t>Naziv potrošačke jedinice: Osnovni sud Šamac</t>
  </si>
  <si>
    <t>Naziv potrošačke jedinice: Ministarstvo uprave i lokalne samouprave</t>
  </si>
  <si>
    <t xml:space="preserve">Tekući grantovi dobrotvornim društvima "Merhamet" u RS </t>
  </si>
  <si>
    <t>Tekući grant humanitarnom društvu "Kolo srpskih sestara"</t>
  </si>
  <si>
    <t>Tekući grantovi za rad udruženja i organizacija civilnih žrtava rata Bošnjaka i Hrvata</t>
  </si>
  <si>
    <t>Transferi nerazvijenim opštinama</t>
  </si>
  <si>
    <t xml:space="preserve">Transferi jedinicama lokalne samouprave za opšte izbore </t>
  </si>
  <si>
    <t>Naziv potrošačke jedinice: Ministarstvo za naučnotehnološki razvoj, visoko obrazovanje i informaciono društvo</t>
  </si>
  <si>
    <t>Transfer za sufinansiranje školarina</t>
  </si>
  <si>
    <t>Transfer JU "Andrićev institut" Višegrad</t>
  </si>
  <si>
    <t>Sufinansiranje smještaja i ishrane u studentskim domovima</t>
  </si>
  <si>
    <t>Ukupno Ministarstvo za naučnotehnološki razvoj, visoko obrazovanje i informaciono društvo:</t>
  </si>
  <si>
    <t>Naziv potrošačke jedinice: Fond "dr Milan Jelić"</t>
  </si>
  <si>
    <t>Naziv potrošačke jedinice: Univerzitet u Banjoj Luci</t>
  </si>
  <si>
    <t>Broj potrošačke jedinice: 001-019</t>
  </si>
  <si>
    <t>Naziv potrošačke jedinice: Univerzitet u Istočnom Sarajevu</t>
  </si>
  <si>
    <t>Broj potrošačke jedinice: 001-017</t>
  </si>
  <si>
    <t>Naziv potrošačke jedinice: Visoka medicinska škola Prijedor</t>
  </si>
  <si>
    <t>Naziv potrošačke jedinice: Visoka škola za turizam i hotelijerstvo Trebinje</t>
  </si>
  <si>
    <t>Naziv potrošačke jedinice: Studentski domovi</t>
  </si>
  <si>
    <t>Broj potrošačke jedinice: 001-006</t>
  </si>
  <si>
    <t>Naziv potrošačke jedinice: Ministarstvo zdravlja i socijalne zaštite</t>
  </si>
  <si>
    <t>Tekući grant Agenciji za akreditaciju i unapređenje kvaliteta zdravstvene zaštite RS</t>
  </si>
  <si>
    <t>Transferi jedinicama lokalne samouprave - socijalna zaštita</t>
  </si>
  <si>
    <t xml:space="preserve">Transferi jedinicama lokalne samouprave - lične invalidnine iz oblasti socijalne zaštite </t>
  </si>
  <si>
    <t>Transfer Fondu za zdravstveno osiguranje za unapređenje zdravstvene zaštite</t>
  </si>
  <si>
    <t>Transfer Fondu dječije zaštite</t>
  </si>
  <si>
    <t>Naziv potrošačke jedinice: JZU Zavod za transfuzijsku medicinu Republike Srpske</t>
  </si>
  <si>
    <t>Broj potrošačke jedinice: 001-011</t>
  </si>
  <si>
    <t>Naziv potrošačke jedinice: JZU Zavod za sudsku medicinu Republike Srpske</t>
  </si>
  <si>
    <t>Naziv potrošačke jedinice: JZU Zavod za stomatologiju Republike Srpske</t>
  </si>
  <si>
    <t>Naziv potrošačke jedinice: JZU Zavod za forenzičku psihijatriju Sokolac</t>
  </si>
  <si>
    <t>Naziv potrošačke jedinice: Ministarstvo energetike i rudarstva</t>
  </si>
  <si>
    <t>Podrška organizovanja naučnih, stručnih i promotivnih skupova i foruma u cilju promocije i razvoja energetike i rudarstva</t>
  </si>
  <si>
    <t>Tekući grant - Podrška unapređenju privrednih aktivnosti i poboljšanja poslovanja privrednih društava</t>
  </si>
  <si>
    <t>Tekući grant - podrška organizovanja naučnih, stručnih i promotivnih skupova i foruma u cilju promocije i razvoja energetike i rudarstva</t>
  </si>
  <si>
    <t>Naziv potrošačke jedinice: Republički zavod za geološka istraživanja</t>
  </si>
  <si>
    <t>Naziv potrošačke jedinice: Ministarstvo poljoprivrede, šumarstva i vodoprivrede</t>
  </si>
  <si>
    <t>Subvencije nefinansijskim subjektima u oblasti šumarstva</t>
  </si>
  <si>
    <t>Naziv potrošačke jedinice: Republički hidrometeorološki zavod</t>
  </si>
  <si>
    <t>Naziv potrošačke jedinice: Agencija za agrarna plaćanja</t>
  </si>
  <si>
    <t>Naziv potrošačke jedinice: Ministarstvo saobraćaja i veza</t>
  </si>
  <si>
    <t xml:space="preserve">Subvencije JP "Pošte Srpske" </t>
  </si>
  <si>
    <t>Naziv potrošačke jedinice: Agencija za bezbjednost saobraćaja</t>
  </si>
  <si>
    <t>Naziv potrošačke jedinice: Ministarstvo privrede i preduzetništva</t>
  </si>
  <si>
    <t>Tekući grant - Podrška razvoju privrede i poboljšanja efikasnosti poslovanja i uvođenja novih tehnologija</t>
  </si>
  <si>
    <t>Tekući grant - Podrška učešću i organizaciji sajmova i manifestacija u svrhu razvoja privrede i preduzetništva</t>
  </si>
  <si>
    <t>Tekući grant za provođenje Strategije razvoja MSP, preduzetništva i uspostavljanja poslovnih zona</t>
  </si>
  <si>
    <t>Naziv potrošačke jedinice: Republički zavod za standardizaciju i metrologiju</t>
  </si>
  <si>
    <t>Naziv potrošačke jedinice: Ministarstvo trgovine i turizma</t>
  </si>
  <si>
    <t>Projekat "Naše je bolje"</t>
  </si>
  <si>
    <t>Tekući grant za zaštitu potrošača</t>
  </si>
  <si>
    <t>Naziv potrošačke jedinice: Ministarstvo za prostorno uređenje, građevinarstvo i ekologiju</t>
  </si>
  <si>
    <t>Naziv potrošačke jedinice: Republička direkcija za obnovu i izgradnju</t>
  </si>
  <si>
    <t>Naziv potrošačke jedinice: Ministarstvo rada i boračko-invalidske zaštite</t>
  </si>
  <si>
    <t>Tekuće doznake za unapređenje materijalnog položaja boraca sa navršenih 65 godina života</t>
  </si>
  <si>
    <t>Tekuće doznake za zaštitu žrtava torture</t>
  </si>
  <si>
    <t>Tekuće doznake PPB, RVI i CŽR - isplata jednokratne pomoći za troškove liječenja</t>
  </si>
  <si>
    <t>Tekuće doznake pružaocima usluga socijalne zaštite PPB, RVI i CŽR - Projekat banjske rehabilitacije</t>
  </si>
  <si>
    <t>Transfer Zavodu za zapošljavanje za podsticaj zapošljavanja i samozapošljavanja djece poginulih boraca, RVI i demobilisanih boraca Republike Srpske</t>
  </si>
  <si>
    <t>Transfer Zavodu za zapošljavanje - Program podrške privredi putem povrata uplaćenih poreza i doprinosa za novo zapošljavanje radnika</t>
  </si>
  <si>
    <t>Transfer Fondu za zdravstveno osiguranje za zdravstvenu zaštitu boraca, vojnih invalida, PPB i CŽR</t>
  </si>
  <si>
    <t>Transfer Agenciji za mirno rješavanje radnih sporova</t>
  </si>
  <si>
    <t>Izdaci za otplatu neizmirenih obaveza iz ranijih godina - obaveze prema Fondu za zdravstveno osiguranje za zdravstvenu zaštitu boraca, vojnih invalida, PPB i CŽR</t>
  </si>
  <si>
    <t>Izdaci za otplatu neizmirenih obaveza iz ranijih godina - godišnji borački dodatak, doznake za odlikovane borce i otpremnine po članu 182. Zakona o radu</t>
  </si>
  <si>
    <t>Naziv potrošačke jedinice: Fond za penzijsko i invalidsko osiguranje Republike Srpske</t>
  </si>
  <si>
    <t xml:space="preserve">Naziv potrošačke jedinice: Ministarstvo za evropske integracije i međunarodnu saradnju </t>
  </si>
  <si>
    <t>Transferi predstavništvima RS u inostranstvu</t>
  </si>
  <si>
    <t>Naziv potrošačke jedinice: Glavna služba za reviziju javnog sektora Republike Srpske</t>
  </si>
  <si>
    <t>Naziv potrošačke jedinice: Ministarstvo porodice, omladine i sporta</t>
  </si>
  <si>
    <t>Rashodi za implementaciju Strategije unapređenja podrške porodici u Republici Srpskoj</t>
  </si>
  <si>
    <t>Tekući grantovi za projekte podrške međunarodne saradnje i mobilnosti mladih</t>
  </si>
  <si>
    <t>Tekući grantovi za podršku aktivnostima i projektima za unapređenje i razvoj volontiranja</t>
  </si>
  <si>
    <t>Trekući grant za troškove sistematskih pregleda sportista</t>
  </si>
  <si>
    <t>Transfer Fondu za dječiju zaštitu - "Fond treće i četvrto dijete"</t>
  </si>
  <si>
    <t>Naziv potrošačke jedinice: Ostala budžetska potrošnja</t>
  </si>
  <si>
    <t>Broj potrošačke jedinice: 006</t>
  </si>
  <si>
    <t>Rashodi za usluge finansijskog posredovanja u svrhu provođenja Zakona o unutrašnjem dugu i Zakona o zaduživanju, dugu i garancijama</t>
  </si>
  <si>
    <t>Ostali rashodi po osnovu korišćenja roba i usluga - zapisnici Poreske uprave RS</t>
  </si>
  <si>
    <t>Transfer  unutar iste jedinice vlasti - fondu za saniranje posljedica usljed širenja zarazne bolesti - COVID 19</t>
  </si>
  <si>
    <t>Izdaci za otplatu dugova iz ranijeg perioda - odštetni zahtjevi po osnovu penzija</t>
  </si>
  <si>
    <t>Ukupno Ostala budžetska potrošnja:</t>
  </si>
  <si>
    <t>Naziv potrošačke jedinice: Unutrašnji dug</t>
  </si>
  <si>
    <t>Broj potrošačke jedinice: 003</t>
  </si>
  <si>
    <t>Rashodi po osnovu kamata na obveznice u zemlji emitovane za izmirenje obaveza po Zakonu o unutrašnjem dugu</t>
  </si>
  <si>
    <t>Izdaci za otplatu glavnice po obveznicama u zemlji emitovanim za izmirenje obaveza po Zakonu o unutrašnjem dugu</t>
  </si>
  <si>
    <t>Izdaci za gotovinske isplate za izmirenje obaveza verifikovanih u skladu sa Zakonom o unutrašnjem dugu</t>
  </si>
  <si>
    <t>Ukupno Unutrašnji dug:</t>
  </si>
  <si>
    <t>Naziv potrošačke jedinice: Ino dug</t>
  </si>
  <si>
    <t>Naziv potrošačke jedinice: Javne investicije</t>
  </si>
  <si>
    <t>Broj potrošačke jedinice: 005</t>
  </si>
  <si>
    <t>UKUPNO:</t>
  </si>
  <si>
    <t>PRIHODI I PRIMICI BUDžETSKIH KORISNIKA OSTVARENI PO POSEBNIM PROPISIMA (FOND 02)</t>
  </si>
  <si>
    <t>RASPODJELA SUFICITA IZ RANIJIH PERIODA / NEUTROŠENA SREDSTVA</t>
  </si>
  <si>
    <t>O p i s</t>
  </si>
  <si>
    <t>Ostale naknade po raznim osnovama</t>
  </si>
  <si>
    <t>Indirektni porezi prukupljeni preko UIO - zbirno</t>
  </si>
  <si>
    <t>Naknade i takse i prihodi od pružanja javnih usluga</t>
  </si>
  <si>
    <t>P r i m i c i  z a  n e f i n a n s i j s k u  i m o v i n u</t>
  </si>
  <si>
    <t xml:space="preserve">O s t a l i   p r i m i c i </t>
  </si>
  <si>
    <t xml:space="preserve">Ostali primici </t>
  </si>
  <si>
    <t xml:space="preserve">O s t a l i   p r i m i c i   </t>
  </si>
  <si>
    <t>P r i m i c i  z a   n e f i n a n s i j s k u  i m o v i n u  i z  t r a n s a k c i j a  i z m e đ u  i l i  u n u t a r  j e d i n i c a  v l a s t i</t>
  </si>
  <si>
    <t>Naziv potrošačke jedinice: Kazneno - popravni zavod Banja Luka - Privredna jedinica "Tunjice"</t>
  </si>
  <si>
    <t>Naziv potrošačke jedinice: Kazneno - popravni zavod Foča - Privredna jedinica "Drina"</t>
  </si>
  <si>
    <t>Naziv potrošačke jedinice: Kazneno - popravni zavod Bijeljina - Privredna jedinica "3. maj"</t>
  </si>
  <si>
    <t>Naziv potrošačke jedinice: Kazneno - popravni zavod Doboj - Privredna jedinica "Spreča"</t>
  </si>
  <si>
    <t>Naziv potrošačke jedinice: Kazneno - popravni zavod Istočno Sarajevo - Privredna jedinica "Privrednik"</t>
  </si>
  <si>
    <t>Naziv potrošačke jedinice: Kazneno - popravni zavod Trebinje - Privredna jedinica "Pudarica"</t>
  </si>
  <si>
    <t>Prijedlog budžeta Republike Srpske za 2022. godinu
(Fond 01)</t>
  </si>
  <si>
    <t>Prijedlog budžeta Republike Srpske za 2022. godinu
(Fond 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</si>
</sst>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_-* #,##0.00_-;\-* #,##0.00_-;_-* &quot;-&quot;??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#,##0.0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&quot;               &quot;@"/>
    <numFmt numFmtId="173" formatCode="_-* #,##0.00\ _€_-;\-* #,##0.00\ _€_-;_-* &quot;-&quot;??\ _€_-;_-@_-"/>
    <numFmt numFmtId="174" formatCode="#,##0.000"/>
    <numFmt numFmtId="175" formatCode="#,##0.00\ [$SEK]"/>
    <numFmt numFmtId="176" formatCode="0.000"/>
    <numFmt numFmtId="177" formatCode="General_)"/>
    <numFmt numFmtId="178" formatCode="[Black][&gt;0.05]#,##0.0;[Black][&lt;-0.05]\-#,##0.0;;"/>
    <numFmt numFmtId="179" formatCode="[Black][&gt;0.5]#,##0;[Black][&lt;-0.5]\-#,##0;;"/>
    <numFmt numFmtId="180" formatCode="#,##0_)"/>
  </numFmts>
  <fonts count="36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name val="Times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</font>
    <font>
      <sz val="11"/>
      <color theme="1"/>
      <name val="Calibri"/>
      <family val="2"/>
      <charset val="204"/>
      <scheme val="minor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sz val="11"/>
      <color indexed="10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</fonts>
  <fills count="3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157">
    <xf numFmtId="0" fontId="0" fillId="0" borderId="0"/>
    <xf numFmtId="9" fontId="6" fillId="0" borderId="0" applyFont="0" applyFill="0" applyBorder="0" applyAlignment="0" applyProtection="0"/>
    <xf numFmtId="0" fontId="4" fillId="0" borderId="0"/>
    <xf numFmtId="0" fontId="6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7" fillId="0" borderId="0"/>
    <xf numFmtId="0" fontId="8" fillId="0" borderId="0"/>
    <xf numFmtId="0" fontId="5" fillId="0" borderId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72" fontId="9" fillId="0" borderId="0" applyFont="0" applyFill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2" borderId="0" applyNumberFormat="0" applyBorder="0" applyAlignment="0" applyProtection="0"/>
    <xf numFmtId="0" fontId="12" fillId="16" borderId="0" applyNumberFormat="0" applyBorder="0" applyAlignment="0" applyProtection="0"/>
    <xf numFmtId="0" fontId="13" fillId="33" borderId="7" applyNumberFormat="0" applyAlignment="0" applyProtection="0"/>
    <xf numFmtId="0" fontId="13" fillId="33" borderId="7" applyNumberFormat="0" applyAlignment="0" applyProtection="0"/>
    <xf numFmtId="0" fontId="13" fillId="33" borderId="7" applyNumberFormat="0" applyAlignment="0" applyProtection="0"/>
    <xf numFmtId="0" fontId="13" fillId="33" borderId="7" applyNumberFormat="0" applyAlignment="0" applyProtection="0"/>
    <xf numFmtId="0" fontId="13" fillId="33" borderId="7" applyNumberFormat="0" applyAlignment="0" applyProtection="0"/>
    <xf numFmtId="0" fontId="13" fillId="33" borderId="7" applyNumberFormat="0" applyAlignment="0" applyProtection="0"/>
    <xf numFmtId="0" fontId="14" fillId="34" borderId="8" applyNumberFormat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15" fillId="0" borderId="0">
      <alignment horizontal="right" vertical="top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0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21" fillId="20" borderId="7" applyNumberFormat="0" applyAlignment="0" applyProtection="0"/>
    <xf numFmtId="0" fontId="21" fillId="20" borderId="7" applyNumberFormat="0" applyAlignment="0" applyProtection="0"/>
    <xf numFmtId="0" fontId="21" fillId="20" borderId="7" applyNumberFormat="0" applyAlignment="0" applyProtection="0"/>
    <xf numFmtId="0" fontId="21" fillId="20" borderId="7" applyNumberFormat="0" applyAlignment="0" applyProtection="0"/>
    <xf numFmtId="0" fontId="21" fillId="20" borderId="7" applyNumberFormat="0" applyAlignment="0" applyProtection="0"/>
    <xf numFmtId="0" fontId="21" fillId="20" borderId="7" applyNumberFormat="0" applyAlignment="0" applyProtection="0"/>
    <xf numFmtId="0" fontId="22" fillId="0" borderId="12" applyNumberFormat="0" applyFill="0" applyAlignment="0" applyProtection="0"/>
    <xf numFmtId="0" fontId="23" fillId="35" borderId="0" applyNumberFormat="0" applyBorder="0" applyAlignment="0" applyProtection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6" fillId="0" borderId="0"/>
    <xf numFmtId="0" fontId="6" fillId="0" borderId="0"/>
    <xf numFmtId="177" fontId="24" fillId="0" borderId="0"/>
    <xf numFmtId="0" fontId="6" fillId="0" borderId="0"/>
    <xf numFmtId="0" fontId="6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7" fontId="24" fillId="0" borderId="0"/>
    <xf numFmtId="0" fontId="6" fillId="0" borderId="0"/>
    <xf numFmtId="0" fontId="6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6" fillId="0" borderId="0"/>
    <xf numFmtId="0" fontId="4" fillId="0" borderId="0"/>
    <xf numFmtId="0" fontId="4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36" borderId="13" applyNumberFormat="0" applyFont="0" applyAlignment="0" applyProtection="0"/>
    <xf numFmtId="0" fontId="6" fillId="36" borderId="13" applyNumberFormat="0" applyFont="0" applyAlignment="0" applyProtection="0"/>
    <xf numFmtId="0" fontId="6" fillId="36" borderId="13" applyNumberFormat="0" applyFont="0" applyAlignment="0" applyProtection="0"/>
    <xf numFmtId="0" fontId="6" fillId="36" borderId="13" applyNumberFormat="0" applyFont="0" applyAlignment="0" applyProtection="0"/>
    <xf numFmtId="0" fontId="6" fillId="36" borderId="13" applyNumberFormat="0" applyFont="0" applyAlignment="0" applyProtection="0"/>
    <xf numFmtId="0" fontId="6" fillId="36" borderId="13" applyNumberFormat="0" applyFont="0" applyAlignment="0" applyProtection="0"/>
    <xf numFmtId="0" fontId="6" fillId="36" borderId="13" applyNumberFormat="0" applyFont="0" applyAlignment="0" applyProtection="0"/>
    <xf numFmtId="0" fontId="6" fillId="36" borderId="13" applyNumberFormat="0" applyFont="0" applyAlignment="0" applyProtection="0"/>
    <xf numFmtId="0" fontId="6" fillId="36" borderId="13" applyNumberFormat="0" applyFont="0" applyAlignment="0" applyProtection="0"/>
    <xf numFmtId="0" fontId="6" fillId="36" borderId="13" applyNumberFormat="0" applyFont="0" applyAlignment="0" applyProtection="0"/>
    <xf numFmtId="0" fontId="6" fillId="36" borderId="13" applyNumberFormat="0" applyFont="0" applyAlignment="0" applyProtection="0"/>
    <xf numFmtId="0" fontId="6" fillId="36" borderId="13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6" fillId="33" borderId="14" applyNumberFormat="0" applyAlignment="0" applyProtection="0"/>
    <xf numFmtId="0" fontId="26" fillId="33" borderId="14" applyNumberFormat="0" applyAlignment="0" applyProtection="0"/>
    <xf numFmtId="0" fontId="26" fillId="33" borderId="14" applyNumberFormat="0" applyAlignment="0" applyProtection="0"/>
    <xf numFmtId="0" fontId="26" fillId="33" borderId="14" applyNumberFormat="0" applyAlignment="0" applyProtection="0"/>
    <xf numFmtId="0" fontId="26" fillId="33" borderId="14" applyNumberFormat="0" applyAlignment="0" applyProtection="0"/>
    <xf numFmtId="0" fontId="26" fillId="33" borderId="14" applyNumberFormat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27" fillId="0" borderId="0" applyFill="0" applyBorder="0" applyAlignment="0"/>
    <xf numFmtId="0" fontId="28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30" fillId="0" borderId="0"/>
    <xf numFmtId="0" fontId="30" fillId="0" borderId="0"/>
    <xf numFmtId="0" fontId="30" fillId="0" borderId="0"/>
    <xf numFmtId="0" fontId="31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57">
    <xf numFmtId="0" fontId="0" fillId="0" borderId="0" xfId="0"/>
    <xf numFmtId="3" fontId="32" fillId="0" borderId="0" xfId="5" applyNumberFormat="1" applyFont="1" applyFill="1" applyBorder="1" applyAlignment="1" applyProtection="1">
      <alignment vertical="center"/>
    </xf>
    <xf numFmtId="0" fontId="32" fillId="0" borderId="0" xfId="5" applyFont="1" applyFill="1" applyBorder="1" applyAlignment="1" applyProtection="1">
      <alignment vertical="center"/>
    </xf>
    <xf numFmtId="3" fontId="33" fillId="0" borderId="0" xfId="5" applyNumberFormat="1" applyFont="1" applyFill="1" applyBorder="1" applyAlignment="1" applyProtection="1">
      <alignment vertical="center"/>
    </xf>
    <xf numFmtId="0" fontId="33" fillId="0" borderId="0" xfId="5" applyFont="1" applyFill="1" applyBorder="1" applyAlignment="1" applyProtection="1">
      <alignment vertical="center"/>
    </xf>
    <xf numFmtId="0" fontId="32" fillId="0" borderId="0" xfId="5" applyFont="1" applyFill="1" applyBorder="1" applyAlignment="1" applyProtection="1">
      <alignment horizontal="center" vertical="center"/>
    </xf>
    <xf numFmtId="0" fontId="32" fillId="0" borderId="0" xfId="5" applyFont="1" applyFill="1" applyBorder="1" applyAlignment="1" applyProtection="1">
      <alignment vertical="center" wrapText="1"/>
    </xf>
    <xf numFmtId="3" fontId="32" fillId="0" borderId="0" xfId="5" applyNumberFormat="1" applyFont="1" applyFill="1" applyBorder="1" applyAlignment="1" applyProtection="1">
      <alignment horizontal="right" vertical="center" wrapText="1"/>
    </xf>
    <xf numFmtId="0" fontId="33" fillId="0" borderId="0" xfId="2" applyFont="1" applyFill="1" applyBorder="1" applyAlignment="1" applyProtection="1">
      <alignment vertical="center"/>
    </xf>
    <xf numFmtId="0" fontId="33" fillId="0" borderId="0" xfId="2" applyFont="1" applyFill="1" applyBorder="1" applyAlignment="1" applyProtection="1">
      <alignment vertical="center" wrapText="1"/>
    </xf>
    <xf numFmtId="3" fontId="33" fillId="0" borderId="0" xfId="2" applyNumberFormat="1" applyFont="1" applyFill="1" applyBorder="1" applyAlignment="1" applyProtection="1">
      <alignment horizontal="right" vertical="center" wrapText="1"/>
    </xf>
    <xf numFmtId="0" fontId="32" fillId="0" borderId="0" xfId="2" applyFont="1" applyFill="1" applyBorder="1" applyProtection="1"/>
    <xf numFmtId="0" fontId="33" fillId="0" borderId="0" xfId="2" applyFont="1" applyFill="1" applyBorder="1" applyAlignment="1" applyProtection="1">
      <alignment horizontal="left" vertical="center"/>
    </xf>
    <xf numFmtId="0" fontId="33" fillId="0" borderId="0" xfId="2" applyFont="1" applyFill="1" applyBorder="1" applyAlignment="1" applyProtection="1">
      <alignment horizontal="center" vertical="center" wrapText="1"/>
    </xf>
    <xf numFmtId="0" fontId="33" fillId="0" borderId="0" xfId="2" applyFont="1" applyFill="1" applyBorder="1" applyAlignment="1" applyProtection="1">
      <alignment horizontal="left" vertical="center" wrapText="1"/>
    </xf>
    <xf numFmtId="0" fontId="34" fillId="0" borderId="0" xfId="2" applyFont="1" applyFill="1" applyBorder="1" applyAlignment="1" applyProtection="1">
      <alignment horizontal="left" vertical="center" wrapText="1"/>
    </xf>
    <xf numFmtId="3" fontId="34" fillId="0" borderId="0" xfId="2" applyNumberFormat="1" applyFont="1" applyFill="1" applyBorder="1" applyAlignment="1" applyProtection="1">
      <alignment horizontal="right" vertical="center" wrapText="1"/>
    </xf>
    <xf numFmtId="0" fontId="32" fillId="0" borderId="0" xfId="2" quotePrefix="1" applyFont="1" applyFill="1" applyBorder="1" applyAlignment="1" applyProtection="1">
      <alignment horizontal="right" vertical="center"/>
    </xf>
    <xf numFmtId="0" fontId="32" fillId="0" borderId="0" xfId="2" applyFont="1" applyFill="1" applyBorder="1" applyAlignment="1" applyProtection="1">
      <alignment horizontal="left" vertical="center" wrapText="1"/>
    </xf>
    <xf numFmtId="3" fontId="32" fillId="0" borderId="0" xfId="2" quotePrefix="1" applyNumberFormat="1" applyFont="1" applyFill="1" applyBorder="1" applyAlignment="1" applyProtection="1">
      <alignment horizontal="right" vertical="center" wrapText="1"/>
    </xf>
    <xf numFmtId="0" fontId="32" fillId="0" borderId="0" xfId="2" applyFont="1" applyFill="1" applyBorder="1" applyAlignment="1" applyProtection="1">
      <alignment vertical="center" wrapText="1"/>
    </xf>
    <xf numFmtId="0" fontId="34" fillId="0" borderId="0" xfId="2" quotePrefix="1" applyFont="1" applyFill="1" applyBorder="1" applyAlignment="1" applyProtection="1">
      <alignment horizontal="left" vertical="center"/>
    </xf>
    <xf numFmtId="0" fontId="34" fillId="0" borderId="0" xfId="2" applyFont="1" applyFill="1" applyBorder="1" applyAlignment="1" applyProtection="1">
      <alignment vertical="center" wrapText="1"/>
    </xf>
    <xf numFmtId="3" fontId="34" fillId="0" borderId="0" xfId="2" quotePrefix="1" applyNumberFormat="1" applyFont="1" applyFill="1" applyBorder="1" applyAlignment="1" applyProtection="1">
      <alignment horizontal="right" vertical="center" wrapText="1"/>
    </xf>
    <xf numFmtId="0" fontId="34" fillId="0" borderId="0" xfId="2" applyFont="1" applyFill="1" applyBorder="1" applyProtection="1"/>
    <xf numFmtId="0" fontId="33" fillId="0" borderId="0" xfId="2" quotePrefix="1" applyFont="1" applyFill="1" applyBorder="1" applyAlignment="1" applyProtection="1">
      <alignment horizontal="left" vertical="center"/>
    </xf>
    <xf numFmtId="3" fontId="33" fillId="0" borderId="0" xfId="2" quotePrefix="1" applyNumberFormat="1" applyFont="1" applyFill="1" applyBorder="1" applyAlignment="1" applyProtection="1">
      <alignment horizontal="right" vertical="center" wrapText="1"/>
    </xf>
    <xf numFmtId="0" fontId="33" fillId="0" borderId="0" xfId="2" applyFont="1" applyFill="1" applyBorder="1" applyProtection="1"/>
    <xf numFmtId="0" fontId="32" fillId="0" borderId="0" xfId="2" applyFont="1" applyFill="1" applyBorder="1" applyAlignment="1" applyProtection="1">
      <alignment horizontal="right" vertical="center"/>
    </xf>
    <xf numFmtId="3" fontId="32" fillId="0" borderId="0" xfId="2" applyNumberFormat="1" applyFont="1" applyFill="1" applyBorder="1" applyAlignment="1" applyProtection="1">
      <alignment horizontal="right" vertical="center" wrapText="1"/>
    </xf>
    <xf numFmtId="0" fontId="34" fillId="0" borderId="0" xfId="2" quotePrefix="1" applyFont="1" applyFill="1" applyBorder="1" applyAlignment="1" applyProtection="1">
      <alignment horizontal="left" vertical="center" wrapText="1"/>
    </xf>
    <xf numFmtId="0" fontId="32" fillId="0" borderId="0" xfId="2" applyFont="1" applyFill="1" applyBorder="1" applyAlignment="1" applyProtection="1">
      <alignment vertical="center"/>
    </xf>
    <xf numFmtId="0" fontId="34" fillId="0" borderId="0" xfId="2" applyFont="1" applyFill="1" applyBorder="1" applyAlignment="1" applyProtection="1">
      <alignment horizontal="left" vertical="center"/>
    </xf>
    <xf numFmtId="1" fontId="32" fillId="0" borderId="0" xfId="0" applyNumberFormat="1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left" vertical="center" wrapText="1"/>
    </xf>
    <xf numFmtId="3" fontId="33" fillId="0" borderId="0" xfId="0" applyNumberFormat="1" applyFont="1" applyFill="1" applyBorder="1" applyAlignment="1" applyProtection="1">
      <alignment horizontal="right" vertical="center" wrapText="1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vertical="center" wrapText="1"/>
    </xf>
    <xf numFmtId="0" fontId="32" fillId="0" borderId="0" xfId="0" applyFont="1" applyFill="1" applyBorder="1" applyAlignment="1">
      <alignment vertical="center"/>
    </xf>
    <xf numFmtId="0" fontId="33" fillId="0" borderId="0" xfId="0" applyFont="1" applyFill="1" applyBorder="1" applyAlignment="1" applyProtection="1">
      <alignment horizontal="left" vertical="center"/>
    </xf>
    <xf numFmtId="0" fontId="32" fillId="0" borderId="0" xfId="0" applyFont="1" applyFill="1" applyBorder="1" applyAlignment="1">
      <alignment vertical="center" wrapText="1"/>
    </xf>
    <xf numFmtId="1" fontId="33" fillId="0" borderId="0" xfId="0" applyNumberFormat="1" applyFont="1" applyFill="1" applyBorder="1" applyAlignment="1" applyProtection="1">
      <alignment horizontal="left" vertical="center" wrapText="1"/>
    </xf>
    <xf numFmtId="1" fontId="34" fillId="0" borderId="0" xfId="0" applyNumberFormat="1" applyFont="1" applyFill="1" applyBorder="1" applyAlignment="1" applyProtection="1">
      <alignment horizontal="left" vertical="center" wrapText="1"/>
    </xf>
    <xf numFmtId="2" fontId="34" fillId="0" borderId="0" xfId="0" applyNumberFormat="1" applyFont="1" applyFill="1" applyBorder="1" applyAlignment="1" applyProtection="1">
      <alignment horizontal="left" vertical="center" wrapText="1"/>
    </xf>
    <xf numFmtId="3" fontId="34" fillId="0" borderId="0" xfId="0" applyNumberFormat="1" applyFont="1" applyFill="1" applyBorder="1" applyAlignment="1" applyProtection="1">
      <alignment horizontal="right" vertical="center" wrapText="1"/>
    </xf>
    <xf numFmtId="1" fontId="32" fillId="0" borderId="0" xfId="0" applyNumberFormat="1" applyFont="1" applyFill="1" applyBorder="1" applyAlignment="1" applyProtection="1">
      <alignment vertical="center" wrapText="1"/>
    </xf>
    <xf numFmtId="0" fontId="32" fillId="0" borderId="0" xfId="0" applyFont="1" applyFill="1" applyBorder="1" applyAlignment="1" applyProtection="1">
      <alignment horizontal="left" vertical="center" wrapText="1"/>
    </xf>
    <xf numFmtId="3" fontId="32" fillId="0" borderId="0" xfId="0" applyNumberFormat="1" applyFont="1" applyFill="1" applyBorder="1" applyAlignment="1" applyProtection="1">
      <alignment horizontal="right" vertical="center"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>
      <alignment vertical="center"/>
    </xf>
    <xf numFmtId="1" fontId="32" fillId="0" borderId="0" xfId="0" applyNumberFormat="1" applyFont="1" applyFill="1" applyBorder="1" applyAlignment="1" applyProtection="1">
      <alignment vertical="center"/>
    </xf>
    <xf numFmtId="1" fontId="34" fillId="0" borderId="0" xfId="0" applyNumberFormat="1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/>
    </xf>
    <xf numFmtId="1" fontId="32" fillId="0" borderId="0" xfId="0" applyNumberFormat="1" applyFont="1" applyFill="1" applyBorder="1" applyAlignment="1" applyProtection="1">
      <alignment horizontal="right" vertical="center"/>
    </xf>
    <xf numFmtId="1" fontId="32" fillId="0" borderId="0" xfId="0" applyNumberFormat="1" applyFont="1" applyFill="1" applyBorder="1" applyAlignment="1" applyProtection="1">
      <alignment horizontal="right" vertical="center" wrapText="1"/>
    </xf>
    <xf numFmtId="1" fontId="33" fillId="0" borderId="0" xfId="0" applyNumberFormat="1" applyFont="1" applyFill="1" applyBorder="1" applyAlignment="1" applyProtection="1">
      <alignment horizontal="left" vertical="center"/>
    </xf>
    <xf numFmtId="0" fontId="32" fillId="0" borderId="0" xfId="0" applyFont="1" applyFill="1" applyBorder="1" applyAlignment="1" applyProtection="1">
      <alignment horizontal="right" vertical="center"/>
    </xf>
    <xf numFmtId="1" fontId="33" fillId="0" borderId="0" xfId="0" applyNumberFormat="1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 wrapText="1"/>
    </xf>
    <xf numFmtId="0" fontId="34" fillId="0" borderId="0" xfId="5" applyFont="1" applyFill="1" applyBorder="1" applyAlignment="1" applyProtection="1">
      <alignment horizontal="left" vertical="center" wrapText="1"/>
    </xf>
    <xf numFmtId="1" fontId="33" fillId="0" borderId="0" xfId="0" applyNumberFormat="1" applyFont="1" applyFill="1" applyBorder="1" applyAlignment="1" applyProtection="1">
      <alignment vertical="center" wrapText="1"/>
    </xf>
    <xf numFmtId="3" fontId="34" fillId="0" borderId="0" xfId="5" applyNumberFormat="1" applyFont="1" applyFill="1" applyBorder="1" applyAlignment="1" applyProtection="1">
      <alignment horizontal="right" vertical="center" wrapText="1"/>
    </xf>
    <xf numFmtId="0" fontId="34" fillId="0" borderId="0" xfId="5" applyFont="1" applyFill="1" applyBorder="1" applyAlignment="1" applyProtection="1">
      <alignment vertical="center"/>
    </xf>
    <xf numFmtId="0" fontId="32" fillId="0" borderId="0" xfId="5" applyFont="1" applyFill="1" applyBorder="1" applyAlignment="1" applyProtection="1">
      <alignment horizontal="right" vertical="center"/>
    </xf>
    <xf numFmtId="0" fontId="33" fillId="0" borderId="0" xfId="5" applyFont="1" applyFill="1" applyBorder="1" applyAlignment="1" applyProtection="1">
      <alignment horizontal="left" vertical="center"/>
    </xf>
    <xf numFmtId="0" fontId="33" fillId="0" borderId="0" xfId="5" applyFont="1" applyFill="1" applyBorder="1" applyAlignment="1" applyProtection="1">
      <alignment vertical="center" wrapText="1"/>
    </xf>
    <xf numFmtId="1" fontId="32" fillId="0" borderId="0" xfId="0" applyNumberFormat="1" applyFont="1" applyFill="1" applyBorder="1" applyAlignment="1" applyProtection="1">
      <alignment horizontal="center" vertical="center" wrapText="1"/>
    </xf>
    <xf numFmtId="0" fontId="33" fillId="0" borderId="0" xfId="5" applyFont="1" applyFill="1" applyBorder="1" applyAlignment="1" applyProtection="1">
      <alignment horizontal="left" vertical="center" wrapText="1"/>
    </xf>
    <xf numFmtId="0" fontId="33" fillId="0" borderId="0" xfId="5" applyFont="1" applyFill="1" applyBorder="1" applyAlignment="1" applyProtection="1">
      <alignment horizontal="center" vertical="center" wrapText="1"/>
    </xf>
    <xf numFmtId="3" fontId="33" fillId="0" borderId="0" xfId="5" applyNumberFormat="1" applyFont="1" applyFill="1" applyBorder="1" applyAlignment="1" applyProtection="1">
      <alignment horizontal="right" vertical="center" wrapText="1"/>
    </xf>
    <xf numFmtId="0" fontId="32" fillId="0" borderId="0" xfId="5" applyFont="1" applyFill="1" applyBorder="1" applyAlignment="1" applyProtection="1">
      <alignment horizontal="right" vertical="center" wrapText="1"/>
    </xf>
    <xf numFmtId="0" fontId="32" fillId="0" borderId="0" xfId="5" applyFont="1" applyFill="1" applyBorder="1" applyAlignment="1" applyProtection="1">
      <alignment horizontal="left" vertical="center" wrapText="1"/>
    </xf>
    <xf numFmtId="0" fontId="33" fillId="0" borderId="0" xfId="5" applyFont="1" applyFill="1" applyBorder="1" applyAlignment="1" applyProtection="1">
      <alignment horizontal="right" vertical="center" wrapText="1"/>
    </xf>
    <xf numFmtId="1" fontId="33" fillId="0" borderId="0" xfId="0" applyNumberFormat="1" applyFont="1" applyFill="1" applyBorder="1" applyAlignment="1" applyProtection="1">
      <alignment horizontal="right" vertical="center"/>
    </xf>
    <xf numFmtId="0" fontId="32" fillId="0" borderId="0" xfId="2" applyFont="1" applyFill="1" applyBorder="1" applyAlignment="1" applyProtection="1">
      <alignment wrapText="1"/>
    </xf>
    <xf numFmtId="3" fontId="33" fillId="0" borderId="0" xfId="2" applyNumberFormat="1" applyFont="1" applyFill="1" applyBorder="1" applyAlignment="1" applyProtection="1">
      <alignment horizontal="right" wrapText="1"/>
    </xf>
    <xf numFmtId="3" fontId="32" fillId="0" borderId="0" xfId="0" applyNumberFormat="1" applyFont="1" applyFill="1" applyBorder="1" applyAlignment="1">
      <alignment horizontal="right" vertical="center"/>
    </xf>
    <xf numFmtId="3" fontId="32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 wrapText="1"/>
    </xf>
    <xf numFmtId="1" fontId="34" fillId="0" borderId="0" xfId="0" applyNumberFormat="1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vertical="center" wrapText="1"/>
    </xf>
    <xf numFmtId="3" fontId="33" fillId="0" borderId="0" xfId="0" applyNumberFormat="1" applyFont="1" applyFill="1" applyBorder="1" applyAlignment="1" applyProtection="1">
      <alignment horizontal="right" vertical="center"/>
    </xf>
    <xf numFmtId="2" fontId="32" fillId="0" borderId="0" xfId="0" applyNumberFormat="1" applyFont="1" applyFill="1" applyBorder="1" applyAlignment="1" applyProtection="1">
      <alignment horizontal="left" vertical="center" wrapText="1"/>
    </xf>
    <xf numFmtId="1" fontId="32" fillId="0" borderId="2" xfId="0" applyNumberFormat="1" applyFont="1" applyFill="1" applyBorder="1" applyAlignment="1" applyProtection="1">
      <alignment horizontal="center" vertical="center" wrapText="1"/>
    </xf>
    <xf numFmtId="0" fontId="33" fillId="0" borderId="2" xfId="0" applyFont="1" applyFill="1" applyBorder="1" applyAlignment="1" applyProtection="1">
      <alignment horizontal="left" vertical="center" wrapText="1"/>
    </xf>
    <xf numFmtId="3" fontId="33" fillId="0" borderId="2" xfId="0" applyNumberFormat="1" applyFont="1" applyFill="1" applyBorder="1" applyAlignment="1" applyProtection="1">
      <alignment horizontal="right" vertical="center" wrapText="1"/>
    </xf>
    <xf numFmtId="2" fontId="33" fillId="0" borderId="0" xfId="0" applyNumberFormat="1" applyFont="1" applyFill="1" applyBorder="1" applyAlignment="1" applyProtection="1">
      <alignment horizontal="left" vertical="center" wrapText="1"/>
    </xf>
    <xf numFmtId="3" fontId="32" fillId="0" borderId="0" xfId="0" applyNumberFormat="1" applyFont="1" applyFill="1" applyBorder="1" applyAlignment="1" applyProtection="1">
      <alignment horizontal="right" vertical="center"/>
    </xf>
    <xf numFmtId="3" fontId="34" fillId="0" borderId="0" xfId="0" applyNumberFormat="1" applyFont="1" applyFill="1" applyBorder="1" applyAlignment="1" applyProtection="1">
      <alignment horizontal="right" vertical="center"/>
    </xf>
    <xf numFmtId="1" fontId="32" fillId="0" borderId="2" xfId="0" applyNumberFormat="1" applyFont="1" applyFill="1" applyBorder="1" applyAlignment="1" applyProtection="1">
      <alignment horizontal="center" vertical="center"/>
    </xf>
    <xf numFmtId="3" fontId="33" fillId="0" borderId="2" xfId="0" applyNumberFormat="1" applyFont="1" applyFill="1" applyBorder="1" applyAlignment="1" applyProtection="1">
      <alignment horizontal="right" vertical="center"/>
    </xf>
    <xf numFmtId="1" fontId="33" fillId="0" borderId="2" xfId="0" applyNumberFormat="1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>
      <alignment vertical="center"/>
    </xf>
    <xf numFmtId="1" fontId="32" fillId="0" borderId="0" xfId="3" applyNumberFormat="1" applyFont="1" applyFill="1" applyBorder="1" applyAlignment="1" applyProtection="1">
      <alignment vertical="center"/>
    </xf>
    <xf numFmtId="2" fontId="32" fillId="0" borderId="0" xfId="3" applyNumberFormat="1" applyFont="1" applyFill="1" applyBorder="1" applyAlignment="1" applyProtection="1">
      <alignment horizontal="left" vertical="center" wrapText="1"/>
    </xf>
    <xf numFmtId="1" fontId="34" fillId="0" borderId="0" xfId="0" applyNumberFormat="1" applyFont="1" applyFill="1" applyBorder="1" applyAlignment="1" applyProtection="1">
      <alignment vertical="center"/>
    </xf>
    <xf numFmtId="1" fontId="33" fillId="0" borderId="4" xfId="0" applyNumberFormat="1" applyFont="1" applyFill="1" applyBorder="1" applyAlignment="1" applyProtection="1">
      <alignment horizontal="center" vertical="center"/>
    </xf>
    <xf numFmtId="0" fontId="33" fillId="0" borderId="4" xfId="0" applyFont="1" applyFill="1" applyBorder="1" applyAlignment="1" applyProtection="1">
      <alignment horizontal="left" vertical="center" wrapText="1"/>
    </xf>
    <xf numFmtId="3" fontId="33" fillId="0" borderId="4" xfId="0" applyNumberFormat="1" applyFont="1" applyFill="1" applyBorder="1" applyAlignment="1" applyProtection="1">
      <alignment horizontal="right" vertical="center"/>
    </xf>
    <xf numFmtId="0" fontId="32" fillId="0" borderId="0" xfId="3" applyFont="1" applyFill="1" applyBorder="1" applyAlignment="1" applyProtection="1">
      <alignment horizontal="left" vertical="center" wrapText="1"/>
    </xf>
    <xf numFmtId="0" fontId="32" fillId="0" borderId="4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3" fontId="34" fillId="0" borderId="0" xfId="0" applyNumberFormat="1" applyFont="1" applyFill="1" applyBorder="1" applyAlignment="1">
      <alignment horizontal="right" vertical="center"/>
    </xf>
    <xf numFmtId="0" fontId="33" fillId="0" borderId="0" xfId="0" applyNumberFormat="1" applyFont="1" applyFill="1" applyBorder="1" applyAlignment="1" applyProtection="1">
      <alignment horizontal="left" vertical="center" wrapText="1"/>
    </xf>
    <xf numFmtId="4" fontId="33" fillId="0" borderId="0" xfId="0" applyNumberFormat="1" applyFont="1" applyFill="1" applyBorder="1" applyAlignment="1" applyProtection="1">
      <alignment horizontal="left" vertical="center" wrapText="1"/>
    </xf>
    <xf numFmtId="3" fontId="32" fillId="0" borderId="0" xfId="0" applyNumberFormat="1" applyFont="1" applyFill="1" applyBorder="1" applyAlignment="1" applyProtection="1">
      <alignment horizontal="left" vertical="center" wrapText="1"/>
    </xf>
    <xf numFmtId="1" fontId="32" fillId="0" borderId="0" xfId="0" applyNumberFormat="1" applyFont="1" applyFill="1" applyBorder="1" applyAlignment="1" applyProtection="1">
      <alignment horizontal="left" vertical="center" wrapText="1"/>
    </xf>
    <xf numFmtId="1" fontId="32" fillId="0" borderId="0" xfId="0" applyNumberFormat="1" applyFont="1" applyFill="1" applyBorder="1" applyAlignment="1" applyProtection="1">
      <alignment horizontal="left" vertical="center"/>
    </xf>
    <xf numFmtId="1" fontId="33" fillId="0" borderId="5" xfId="0" applyNumberFormat="1" applyFont="1" applyFill="1" applyBorder="1" applyAlignment="1" applyProtection="1">
      <alignment horizontal="center" vertical="center"/>
    </xf>
    <xf numFmtId="0" fontId="33" fillId="0" borderId="5" xfId="0" applyFont="1" applyFill="1" applyBorder="1" applyAlignment="1" applyProtection="1">
      <alignment horizontal="left" vertical="center" wrapText="1"/>
    </xf>
    <xf numFmtId="3" fontId="33" fillId="0" borderId="5" xfId="0" applyNumberFormat="1" applyFont="1" applyFill="1" applyBorder="1" applyAlignment="1" applyProtection="1">
      <alignment horizontal="right" vertical="center"/>
    </xf>
    <xf numFmtId="0" fontId="33" fillId="0" borderId="5" xfId="0" applyFont="1" applyFill="1" applyBorder="1" applyAlignment="1">
      <alignment vertical="center"/>
    </xf>
    <xf numFmtId="1" fontId="34" fillId="0" borderId="0" xfId="0" applyNumberFormat="1" applyFont="1" applyFill="1" applyBorder="1" applyAlignment="1" applyProtection="1">
      <alignment vertical="center" wrapText="1"/>
    </xf>
    <xf numFmtId="0" fontId="33" fillId="0" borderId="4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horizontal="left" vertical="center"/>
    </xf>
    <xf numFmtId="0" fontId="33" fillId="0" borderId="5" xfId="0" applyFont="1" applyFill="1" applyBorder="1" applyAlignment="1">
      <alignment horizontal="left" vertical="center"/>
    </xf>
    <xf numFmtId="0" fontId="35" fillId="0" borderId="0" xfId="0" applyFont="1" applyFill="1" applyBorder="1" applyAlignment="1" applyProtection="1">
      <alignment horizontal="left" vertical="center" wrapText="1"/>
    </xf>
    <xf numFmtId="3" fontId="34" fillId="0" borderId="0" xfId="3" applyNumberFormat="1" applyFont="1" applyFill="1" applyBorder="1" applyAlignment="1" applyProtection="1">
      <alignment horizontal="right" vertical="center"/>
    </xf>
    <xf numFmtId="1" fontId="32" fillId="0" borderId="0" xfId="3" applyNumberFormat="1" applyFont="1" applyFill="1" applyBorder="1" applyAlignment="1" applyProtection="1">
      <alignment horizontal="right" vertical="center"/>
    </xf>
    <xf numFmtId="1" fontId="34" fillId="0" borderId="0" xfId="0" applyNumberFormat="1" applyFont="1" applyFill="1" applyBorder="1" applyAlignment="1" applyProtection="1">
      <alignment horizontal="right" vertical="center"/>
    </xf>
    <xf numFmtId="3" fontId="33" fillId="0" borderId="5" xfId="0" applyNumberFormat="1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3" fontId="32" fillId="0" borderId="0" xfId="1" applyNumberFormat="1" applyFont="1" applyFill="1" applyBorder="1" applyAlignment="1">
      <alignment vertical="center"/>
    </xf>
    <xf numFmtId="0" fontId="33" fillId="0" borderId="3" xfId="2" quotePrefix="1" applyFont="1" applyFill="1" applyBorder="1" applyAlignment="1" applyProtection="1">
      <alignment horizontal="left" vertical="center"/>
    </xf>
    <xf numFmtId="0" fontId="34" fillId="0" borderId="3" xfId="2" quotePrefix="1" applyFont="1" applyFill="1" applyBorder="1" applyAlignment="1" applyProtection="1">
      <alignment horizontal="left" vertical="center"/>
    </xf>
    <xf numFmtId="3" fontId="34" fillId="0" borderId="0" xfId="2" applyNumberFormat="1" applyFont="1" applyFill="1" applyBorder="1" applyAlignment="1" applyProtection="1">
      <alignment vertical="center" wrapText="1"/>
    </xf>
    <xf numFmtId="3" fontId="33" fillId="0" borderId="0" xfId="0" applyNumberFormat="1" applyFont="1" applyFill="1" applyBorder="1" applyAlignment="1">
      <alignment vertical="center"/>
    </xf>
    <xf numFmtId="0" fontId="33" fillId="0" borderId="3" xfId="2" quotePrefix="1" applyFont="1" applyFill="1" applyBorder="1" applyAlignment="1" applyProtection="1">
      <alignment horizontal="right" vertical="center"/>
    </xf>
    <xf numFmtId="0" fontId="32" fillId="0" borderId="3" xfId="2" quotePrefix="1" applyFont="1" applyFill="1" applyBorder="1" applyAlignment="1" applyProtection="1">
      <alignment horizontal="right" vertical="center"/>
    </xf>
    <xf numFmtId="0" fontId="33" fillId="0" borderId="0" xfId="5" applyFont="1" applyFill="1" applyBorder="1" applyAlignment="1" applyProtection="1">
      <alignment horizontal="center" vertical="center"/>
    </xf>
    <xf numFmtId="3" fontId="33" fillId="0" borderId="5" xfId="5" applyNumberFormat="1" applyFont="1" applyFill="1" applyBorder="1" applyAlignment="1" applyProtection="1">
      <alignment horizontal="center" vertical="center" wrapText="1"/>
    </xf>
    <xf numFmtId="3" fontId="33" fillId="0" borderId="0" xfId="0" applyNumberFormat="1" applyFont="1" applyFill="1" applyBorder="1" applyAlignment="1" applyProtection="1">
      <alignment vertical="center" wrapText="1"/>
    </xf>
    <xf numFmtId="3" fontId="33" fillId="0" borderId="0" xfId="0" applyNumberFormat="1" applyFont="1" applyFill="1" applyBorder="1" applyAlignment="1" applyProtection="1">
      <alignment vertical="center"/>
    </xf>
    <xf numFmtId="0" fontId="33" fillId="0" borderId="5" xfId="5" applyFont="1" applyFill="1" applyBorder="1" applyAlignment="1" applyProtection="1">
      <alignment horizontal="center" vertical="center" wrapText="1"/>
    </xf>
    <xf numFmtId="0" fontId="33" fillId="37" borderId="5" xfId="0" applyFont="1" applyFill="1" applyBorder="1" applyAlignment="1" applyProtection="1">
      <alignment horizontal="left" vertical="center" wrapText="1"/>
    </xf>
    <xf numFmtId="3" fontId="33" fillId="37" borderId="5" xfId="0" applyNumberFormat="1" applyFont="1" applyFill="1" applyBorder="1" applyAlignment="1" applyProtection="1">
      <alignment horizontal="right" vertical="center" wrapText="1"/>
    </xf>
    <xf numFmtId="1" fontId="32" fillId="37" borderId="0" xfId="0" applyNumberFormat="1" applyFont="1" applyFill="1" applyBorder="1" applyAlignment="1" applyProtection="1">
      <alignment horizontal="center" vertical="center"/>
    </xf>
    <xf numFmtId="0" fontId="33" fillId="37" borderId="0" xfId="0" applyFont="1" applyFill="1" applyBorder="1" applyAlignment="1" applyProtection="1">
      <alignment horizontal="left" vertical="center" wrapText="1"/>
    </xf>
    <xf numFmtId="3" fontId="33" fillId="37" borderId="0" xfId="0" applyNumberFormat="1" applyFont="1" applyFill="1" applyBorder="1" applyAlignment="1" applyProtection="1">
      <alignment horizontal="right" vertical="center" wrapText="1"/>
    </xf>
    <xf numFmtId="1" fontId="33" fillId="37" borderId="0" xfId="0" applyNumberFormat="1" applyFont="1" applyFill="1" applyBorder="1" applyAlignment="1" applyProtection="1">
      <alignment horizontal="center" vertical="center"/>
    </xf>
    <xf numFmtId="3" fontId="33" fillId="37" borderId="0" xfId="5" applyNumberFormat="1" applyFont="1" applyFill="1" applyBorder="1" applyAlignment="1" applyProtection="1">
      <alignment vertical="center"/>
    </xf>
    <xf numFmtId="0" fontId="33" fillId="0" borderId="1" xfId="5" applyFont="1" applyFill="1" applyBorder="1" applyAlignment="1" applyProtection="1">
      <alignment horizontal="center" vertical="center" wrapText="1"/>
    </xf>
    <xf numFmtId="1" fontId="32" fillId="37" borderId="5" xfId="0" applyNumberFormat="1" applyFont="1" applyFill="1" applyBorder="1" applyAlignment="1" applyProtection="1">
      <alignment horizontal="center" vertical="center"/>
    </xf>
    <xf numFmtId="0" fontId="33" fillId="0" borderId="1" xfId="5" applyFont="1" applyFill="1" applyBorder="1" applyAlignment="1" applyProtection="1">
      <alignment horizontal="center" vertical="center"/>
    </xf>
    <xf numFmtId="0" fontId="33" fillId="0" borderId="16" xfId="5" applyFont="1" applyFill="1" applyBorder="1" applyAlignment="1" applyProtection="1">
      <alignment horizontal="center" vertical="center" wrapText="1"/>
    </xf>
    <xf numFmtId="3" fontId="33" fillId="0" borderId="16" xfId="0" applyNumberFormat="1" applyFont="1" applyFill="1" applyBorder="1" applyAlignment="1" applyProtection="1">
      <alignment horizontal="center" vertical="center" wrapText="1"/>
    </xf>
    <xf numFmtId="1" fontId="33" fillId="0" borderId="1" xfId="0" applyNumberFormat="1" applyFont="1" applyFill="1" applyBorder="1" applyAlignment="1" applyProtection="1">
      <alignment horizontal="center" vertical="center"/>
    </xf>
    <xf numFmtId="0" fontId="33" fillId="0" borderId="1" xfId="0" applyFont="1" applyFill="1" applyBorder="1" applyAlignment="1" applyProtection="1">
      <alignment horizontal="center" vertical="center" wrapText="1"/>
    </xf>
    <xf numFmtId="0" fontId="33" fillId="0" borderId="16" xfId="5" applyFont="1" applyFill="1" applyBorder="1" applyAlignment="1" applyProtection="1">
      <alignment horizontal="center" vertical="center"/>
    </xf>
    <xf numFmtId="0" fontId="33" fillId="0" borderId="5" xfId="5" applyFont="1" applyFill="1" applyBorder="1" applyAlignment="1" applyProtection="1">
      <alignment horizontal="center" vertical="center"/>
    </xf>
    <xf numFmtId="0" fontId="33" fillId="37" borderId="0" xfId="0" applyFont="1" applyFill="1" applyBorder="1" applyAlignment="1" applyProtection="1">
      <alignment horizontal="center" vertical="center" wrapText="1"/>
    </xf>
    <xf numFmtId="1" fontId="33" fillId="0" borderId="0" xfId="0" applyNumberFormat="1" applyFont="1" applyFill="1" applyBorder="1" applyAlignment="1" applyProtection="1">
      <alignment horizontal="left" vertical="center" wrapText="1"/>
    </xf>
    <xf numFmtId="1" fontId="32" fillId="0" borderId="0" xfId="0" applyNumberFormat="1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horizontal="left" vertical="center" wrapText="1"/>
    </xf>
  </cellXfs>
  <cellStyles count="4157">
    <cellStyle name="1 indent" xfId="12"/>
    <cellStyle name="2 indents" xfId="13"/>
    <cellStyle name="20% - Accent1 2" xfId="14"/>
    <cellStyle name="20% - Accent1 2 2" xfId="15"/>
    <cellStyle name="20% - Accent1 3" xfId="16"/>
    <cellStyle name="20% - Accent1 3 2" xfId="17"/>
    <cellStyle name="20% - Accent1 3 2 2" xfId="18"/>
    <cellStyle name="20% - Accent1 3 2 2 2" xfId="19"/>
    <cellStyle name="20% - Accent1 3 2 2 2 2" xfId="20"/>
    <cellStyle name="20% - Accent1 3 2 2 2 2 2" xfId="21"/>
    <cellStyle name="20% - Accent1 3 2 2 2 2 3" xfId="22"/>
    <cellStyle name="20% - Accent1 3 2 2 2 3" xfId="23"/>
    <cellStyle name="20% - Accent1 3 2 2 2 4" xfId="24"/>
    <cellStyle name="20% - Accent1 3 2 2 3" xfId="25"/>
    <cellStyle name="20% - Accent1 3 2 2 3 2" xfId="26"/>
    <cellStyle name="20% - Accent1 3 2 2 3 3" xfId="27"/>
    <cellStyle name="20% - Accent1 3 2 2 4" xfId="28"/>
    <cellStyle name="20% - Accent1 3 2 2 5" xfId="29"/>
    <cellStyle name="20% - Accent1 3 2 3" xfId="30"/>
    <cellStyle name="20% - Accent1 3 2 3 2" xfId="31"/>
    <cellStyle name="20% - Accent1 3 2 3 2 2" xfId="32"/>
    <cellStyle name="20% - Accent1 3 2 3 2 3" xfId="33"/>
    <cellStyle name="20% - Accent1 3 2 3 3" xfId="34"/>
    <cellStyle name="20% - Accent1 3 2 3 4" xfId="35"/>
    <cellStyle name="20% - Accent1 3 2 4" xfId="36"/>
    <cellStyle name="20% - Accent1 3 2 4 2" xfId="37"/>
    <cellStyle name="20% - Accent1 3 2 4 3" xfId="38"/>
    <cellStyle name="20% - Accent1 3 2 5" xfId="39"/>
    <cellStyle name="20% - Accent1 3 2 6" xfId="40"/>
    <cellStyle name="20% - Accent1 3 3" xfId="41"/>
    <cellStyle name="20% - Accent1 3 3 2" xfId="42"/>
    <cellStyle name="20% - Accent1 3 3 2 2" xfId="43"/>
    <cellStyle name="20% - Accent1 3 3 2 2 2" xfId="44"/>
    <cellStyle name="20% - Accent1 3 3 2 2 3" xfId="45"/>
    <cellStyle name="20% - Accent1 3 3 2 3" xfId="46"/>
    <cellStyle name="20% - Accent1 3 3 2 4" xfId="47"/>
    <cellStyle name="20% - Accent1 3 3 3" xfId="48"/>
    <cellStyle name="20% - Accent1 3 3 3 2" xfId="49"/>
    <cellStyle name="20% - Accent1 3 3 3 3" xfId="50"/>
    <cellStyle name="20% - Accent1 3 3 4" xfId="51"/>
    <cellStyle name="20% - Accent1 3 3 5" xfId="52"/>
    <cellStyle name="20% - Accent1 3 4" xfId="53"/>
    <cellStyle name="20% - Accent1 3 4 2" xfId="54"/>
    <cellStyle name="20% - Accent1 3 4 2 2" xfId="55"/>
    <cellStyle name="20% - Accent1 3 4 2 3" xfId="56"/>
    <cellStyle name="20% - Accent1 3 4 3" xfId="57"/>
    <cellStyle name="20% - Accent1 3 4 4" xfId="58"/>
    <cellStyle name="20% - Accent1 3 5" xfId="59"/>
    <cellStyle name="20% - Accent1 3 5 2" xfId="60"/>
    <cellStyle name="20% - Accent1 3 5 3" xfId="61"/>
    <cellStyle name="20% - Accent1 3 6" xfId="62"/>
    <cellStyle name="20% - Accent1 3 7" xfId="63"/>
    <cellStyle name="20% - Accent1 4" xfId="64"/>
    <cellStyle name="20% - Accent1 4 2" xfId="65"/>
    <cellStyle name="20% - Accent1 4 2 2" xfId="66"/>
    <cellStyle name="20% - Accent1 4 2 2 2" xfId="67"/>
    <cellStyle name="20% - Accent1 4 2 2 2 2" xfId="68"/>
    <cellStyle name="20% - Accent1 4 2 2 2 3" xfId="69"/>
    <cellStyle name="20% - Accent1 4 2 2 3" xfId="70"/>
    <cellStyle name="20% - Accent1 4 2 2 4" xfId="71"/>
    <cellStyle name="20% - Accent1 4 2 3" xfId="72"/>
    <cellStyle name="20% - Accent1 4 2 3 2" xfId="73"/>
    <cellStyle name="20% - Accent1 4 2 3 3" xfId="74"/>
    <cellStyle name="20% - Accent1 4 2 4" xfId="75"/>
    <cellStyle name="20% - Accent1 4 2 5" xfId="76"/>
    <cellStyle name="20% - Accent1 4 3" xfId="77"/>
    <cellStyle name="20% - Accent1 4 3 2" xfId="78"/>
    <cellStyle name="20% - Accent1 4 3 2 2" xfId="79"/>
    <cellStyle name="20% - Accent1 4 3 2 3" xfId="80"/>
    <cellStyle name="20% - Accent1 4 3 3" xfId="81"/>
    <cellStyle name="20% - Accent1 4 3 4" xfId="82"/>
    <cellStyle name="20% - Accent1 4 4" xfId="83"/>
    <cellStyle name="20% - Accent1 4 4 2" xfId="84"/>
    <cellStyle name="20% - Accent1 4 4 3" xfId="85"/>
    <cellStyle name="20% - Accent1 4 5" xfId="86"/>
    <cellStyle name="20% - Accent1 4 6" xfId="87"/>
    <cellStyle name="20% - Accent1 5" xfId="88"/>
    <cellStyle name="20% - Accent1 5 2" xfId="89"/>
    <cellStyle name="20% - Accent1 5 2 2" xfId="90"/>
    <cellStyle name="20% - Accent1 5 2 2 2" xfId="91"/>
    <cellStyle name="20% - Accent1 5 2 2 2 2" xfId="92"/>
    <cellStyle name="20% - Accent1 5 2 2 2 3" xfId="93"/>
    <cellStyle name="20% - Accent1 5 2 2 3" xfId="94"/>
    <cellStyle name="20% - Accent1 5 2 2 4" xfId="95"/>
    <cellStyle name="20% - Accent1 5 2 3" xfId="96"/>
    <cellStyle name="20% - Accent1 5 2 3 2" xfId="97"/>
    <cellStyle name="20% - Accent1 5 2 3 3" xfId="98"/>
    <cellStyle name="20% - Accent1 5 2 4" xfId="99"/>
    <cellStyle name="20% - Accent1 5 2 5" xfId="100"/>
    <cellStyle name="20% - Accent1 5 3" xfId="101"/>
    <cellStyle name="20% - Accent1 5 3 2" xfId="102"/>
    <cellStyle name="20% - Accent1 5 3 2 2" xfId="103"/>
    <cellStyle name="20% - Accent1 5 3 2 3" xfId="104"/>
    <cellStyle name="20% - Accent1 5 3 3" xfId="105"/>
    <cellStyle name="20% - Accent1 5 3 4" xfId="106"/>
    <cellStyle name="20% - Accent1 5 4" xfId="107"/>
    <cellStyle name="20% - Accent1 5 4 2" xfId="108"/>
    <cellStyle name="20% - Accent1 5 4 3" xfId="109"/>
    <cellStyle name="20% - Accent1 5 5" xfId="110"/>
    <cellStyle name="20% - Accent1 5 6" xfId="111"/>
    <cellStyle name="20% - Accent1 6" xfId="112"/>
    <cellStyle name="20% - Accent1 6 2" xfId="113"/>
    <cellStyle name="20% - Accent1 6 2 2" xfId="114"/>
    <cellStyle name="20% - Accent1 6 2 2 2" xfId="115"/>
    <cellStyle name="20% - Accent1 6 2 2 3" xfId="116"/>
    <cellStyle name="20% - Accent1 6 2 3" xfId="117"/>
    <cellStyle name="20% - Accent1 6 2 4" xfId="118"/>
    <cellStyle name="20% - Accent1 6 3" xfId="119"/>
    <cellStyle name="20% - Accent1 6 3 2" xfId="120"/>
    <cellStyle name="20% - Accent1 6 3 3" xfId="121"/>
    <cellStyle name="20% - Accent1 6 4" xfId="122"/>
    <cellStyle name="20% - Accent1 6 5" xfId="123"/>
    <cellStyle name="20% - Accent2 2" xfId="124"/>
    <cellStyle name="20% - Accent2 2 2" xfId="125"/>
    <cellStyle name="20% - Accent2 3" xfId="126"/>
    <cellStyle name="20% - Accent2 3 2" xfId="127"/>
    <cellStyle name="20% - Accent2 3 2 2" xfId="128"/>
    <cellStyle name="20% - Accent2 3 2 2 2" xfId="129"/>
    <cellStyle name="20% - Accent2 3 2 2 2 2" xfId="130"/>
    <cellStyle name="20% - Accent2 3 2 2 2 2 2" xfId="131"/>
    <cellStyle name="20% - Accent2 3 2 2 2 2 3" xfId="132"/>
    <cellStyle name="20% - Accent2 3 2 2 2 3" xfId="133"/>
    <cellStyle name="20% - Accent2 3 2 2 2 4" xfId="134"/>
    <cellStyle name="20% - Accent2 3 2 2 3" xfId="135"/>
    <cellStyle name="20% - Accent2 3 2 2 3 2" xfId="136"/>
    <cellStyle name="20% - Accent2 3 2 2 3 3" xfId="137"/>
    <cellStyle name="20% - Accent2 3 2 2 4" xfId="138"/>
    <cellStyle name="20% - Accent2 3 2 2 5" xfId="139"/>
    <cellStyle name="20% - Accent2 3 2 3" xfId="140"/>
    <cellStyle name="20% - Accent2 3 2 3 2" xfId="141"/>
    <cellStyle name="20% - Accent2 3 2 3 2 2" xfId="142"/>
    <cellStyle name="20% - Accent2 3 2 3 2 3" xfId="143"/>
    <cellStyle name="20% - Accent2 3 2 3 3" xfId="144"/>
    <cellStyle name="20% - Accent2 3 2 3 4" xfId="145"/>
    <cellStyle name="20% - Accent2 3 2 4" xfId="146"/>
    <cellStyle name="20% - Accent2 3 2 4 2" xfId="147"/>
    <cellStyle name="20% - Accent2 3 2 4 3" xfId="148"/>
    <cellStyle name="20% - Accent2 3 2 5" xfId="149"/>
    <cellStyle name="20% - Accent2 3 2 6" xfId="150"/>
    <cellStyle name="20% - Accent2 3 3" xfId="151"/>
    <cellStyle name="20% - Accent2 3 3 2" xfId="152"/>
    <cellStyle name="20% - Accent2 3 3 2 2" xfId="153"/>
    <cellStyle name="20% - Accent2 3 3 2 2 2" xfId="154"/>
    <cellStyle name="20% - Accent2 3 3 2 2 3" xfId="155"/>
    <cellStyle name="20% - Accent2 3 3 2 3" xfId="156"/>
    <cellStyle name="20% - Accent2 3 3 2 4" xfId="157"/>
    <cellStyle name="20% - Accent2 3 3 3" xfId="158"/>
    <cellStyle name="20% - Accent2 3 3 3 2" xfId="159"/>
    <cellStyle name="20% - Accent2 3 3 3 3" xfId="160"/>
    <cellStyle name="20% - Accent2 3 3 4" xfId="161"/>
    <cellStyle name="20% - Accent2 3 3 5" xfId="162"/>
    <cellStyle name="20% - Accent2 3 4" xfId="163"/>
    <cellStyle name="20% - Accent2 3 4 2" xfId="164"/>
    <cellStyle name="20% - Accent2 3 4 2 2" xfId="165"/>
    <cellStyle name="20% - Accent2 3 4 2 3" xfId="166"/>
    <cellStyle name="20% - Accent2 3 4 3" xfId="167"/>
    <cellStyle name="20% - Accent2 3 4 4" xfId="168"/>
    <cellStyle name="20% - Accent2 3 5" xfId="169"/>
    <cellStyle name="20% - Accent2 3 5 2" xfId="170"/>
    <cellStyle name="20% - Accent2 3 5 3" xfId="171"/>
    <cellStyle name="20% - Accent2 3 6" xfId="172"/>
    <cellStyle name="20% - Accent2 3 7" xfId="173"/>
    <cellStyle name="20% - Accent2 4" xfId="174"/>
    <cellStyle name="20% - Accent2 4 2" xfId="175"/>
    <cellStyle name="20% - Accent2 4 2 2" xfId="176"/>
    <cellStyle name="20% - Accent2 4 2 2 2" xfId="177"/>
    <cellStyle name="20% - Accent2 4 2 2 2 2" xfId="178"/>
    <cellStyle name="20% - Accent2 4 2 2 2 3" xfId="179"/>
    <cellStyle name="20% - Accent2 4 2 2 3" xfId="180"/>
    <cellStyle name="20% - Accent2 4 2 2 4" xfId="181"/>
    <cellStyle name="20% - Accent2 4 2 3" xfId="182"/>
    <cellStyle name="20% - Accent2 4 2 3 2" xfId="183"/>
    <cellStyle name="20% - Accent2 4 2 3 3" xfId="184"/>
    <cellStyle name="20% - Accent2 4 2 4" xfId="185"/>
    <cellStyle name="20% - Accent2 4 2 5" xfId="186"/>
    <cellStyle name="20% - Accent2 4 3" xfId="187"/>
    <cellStyle name="20% - Accent2 4 3 2" xfId="188"/>
    <cellStyle name="20% - Accent2 4 3 2 2" xfId="189"/>
    <cellStyle name="20% - Accent2 4 3 2 3" xfId="190"/>
    <cellStyle name="20% - Accent2 4 3 3" xfId="191"/>
    <cellStyle name="20% - Accent2 4 3 4" xfId="192"/>
    <cellStyle name="20% - Accent2 4 4" xfId="193"/>
    <cellStyle name="20% - Accent2 4 4 2" xfId="194"/>
    <cellStyle name="20% - Accent2 4 4 3" xfId="195"/>
    <cellStyle name="20% - Accent2 4 5" xfId="196"/>
    <cellStyle name="20% - Accent2 4 6" xfId="197"/>
    <cellStyle name="20% - Accent2 5" xfId="198"/>
    <cellStyle name="20% - Accent2 5 2" xfId="199"/>
    <cellStyle name="20% - Accent2 5 2 2" xfId="200"/>
    <cellStyle name="20% - Accent2 5 2 2 2" xfId="201"/>
    <cellStyle name="20% - Accent2 5 2 2 2 2" xfId="202"/>
    <cellStyle name="20% - Accent2 5 2 2 2 3" xfId="203"/>
    <cellStyle name="20% - Accent2 5 2 2 3" xfId="204"/>
    <cellStyle name="20% - Accent2 5 2 2 4" xfId="205"/>
    <cellStyle name="20% - Accent2 5 2 3" xfId="206"/>
    <cellStyle name="20% - Accent2 5 2 3 2" xfId="207"/>
    <cellStyle name="20% - Accent2 5 2 3 3" xfId="208"/>
    <cellStyle name="20% - Accent2 5 2 4" xfId="209"/>
    <cellStyle name="20% - Accent2 5 2 5" xfId="210"/>
    <cellStyle name="20% - Accent2 5 3" xfId="211"/>
    <cellStyle name="20% - Accent2 5 3 2" xfId="212"/>
    <cellStyle name="20% - Accent2 5 3 2 2" xfId="213"/>
    <cellStyle name="20% - Accent2 5 3 2 3" xfId="214"/>
    <cellStyle name="20% - Accent2 5 3 3" xfId="215"/>
    <cellStyle name="20% - Accent2 5 3 4" xfId="216"/>
    <cellStyle name="20% - Accent2 5 4" xfId="217"/>
    <cellStyle name="20% - Accent2 5 4 2" xfId="218"/>
    <cellStyle name="20% - Accent2 5 4 3" xfId="219"/>
    <cellStyle name="20% - Accent2 5 5" xfId="220"/>
    <cellStyle name="20% - Accent2 5 6" xfId="221"/>
    <cellStyle name="20% - Accent2 6" xfId="222"/>
    <cellStyle name="20% - Accent2 6 2" xfId="223"/>
    <cellStyle name="20% - Accent2 6 2 2" xfId="224"/>
    <cellStyle name="20% - Accent2 6 2 2 2" xfId="225"/>
    <cellStyle name="20% - Accent2 6 2 2 3" xfId="226"/>
    <cellStyle name="20% - Accent2 6 2 3" xfId="227"/>
    <cellStyle name="20% - Accent2 6 2 4" xfId="228"/>
    <cellStyle name="20% - Accent2 6 3" xfId="229"/>
    <cellStyle name="20% - Accent2 6 3 2" xfId="230"/>
    <cellStyle name="20% - Accent2 6 3 3" xfId="231"/>
    <cellStyle name="20% - Accent2 6 4" xfId="232"/>
    <cellStyle name="20% - Accent2 6 5" xfId="233"/>
    <cellStyle name="20% - Accent3 2" xfId="234"/>
    <cellStyle name="20% - Accent3 2 2" xfId="235"/>
    <cellStyle name="20% - Accent3 3" xfId="236"/>
    <cellStyle name="20% - Accent3 3 2" xfId="237"/>
    <cellStyle name="20% - Accent3 3 2 2" xfId="238"/>
    <cellStyle name="20% - Accent3 3 2 2 2" xfId="239"/>
    <cellStyle name="20% - Accent3 3 2 2 2 2" xfId="240"/>
    <cellStyle name="20% - Accent3 3 2 2 2 2 2" xfId="241"/>
    <cellStyle name="20% - Accent3 3 2 2 2 2 3" xfId="242"/>
    <cellStyle name="20% - Accent3 3 2 2 2 3" xfId="243"/>
    <cellStyle name="20% - Accent3 3 2 2 2 4" xfId="244"/>
    <cellStyle name="20% - Accent3 3 2 2 3" xfId="245"/>
    <cellStyle name="20% - Accent3 3 2 2 3 2" xfId="246"/>
    <cellStyle name="20% - Accent3 3 2 2 3 3" xfId="247"/>
    <cellStyle name="20% - Accent3 3 2 2 4" xfId="248"/>
    <cellStyle name="20% - Accent3 3 2 2 5" xfId="249"/>
    <cellStyle name="20% - Accent3 3 2 3" xfId="250"/>
    <cellStyle name="20% - Accent3 3 2 3 2" xfId="251"/>
    <cellStyle name="20% - Accent3 3 2 3 2 2" xfId="252"/>
    <cellStyle name="20% - Accent3 3 2 3 2 3" xfId="253"/>
    <cellStyle name="20% - Accent3 3 2 3 3" xfId="254"/>
    <cellStyle name="20% - Accent3 3 2 3 4" xfId="255"/>
    <cellStyle name="20% - Accent3 3 2 4" xfId="256"/>
    <cellStyle name="20% - Accent3 3 2 4 2" xfId="257"/>
    <cellStyle name="20% - Accent3 3 2 4 3" xfId="258"/>
    <cellStyle name="20% - Accent3 3 2 5" xfId="259"/>
    <cellStyle name="20% - Accent3 3 2 6" xfId="260"/>
    <cellStyle name="20% - Accent3 3 3" xfId="261"/>
    <cellStyle name="20% - Accent3 3 3 2" xfId="262"/>
    <cellStyle name="20% - Accent3 3 3 2 2" xfId="263"/>
    <cellStyle name="20% - Accent3 3 3 2 2 2" xfId="264"/>
    <cellStyle name="20% - Accent3 3 3 2 2 3" xfId="265"/>
    <cellStyle name="20% - Accent3 3 3 2 3" xfId="266"/>
    <cellStyle name="20% - Accent3 3 3 2 4" xfId="267"/>
    <cellStyle name="20% - Accent3 3 3 3" xfId="268"/>
    <cellStyle name="20% - Accent3 3 3 3 2" xfId="269"/>
    <cellStyle name="20% - Accent3 3 3 3 3" xfId="270"/>
    <cellStyle name="20% - Accent3 3 3 4" xfId="271"/>
    <cellStyle name="20% - Accent3 3 3 5" xfId="272"/>
    <cellStyle name="20% - Accent3 3 4" xfId="273"/>
    <cellStyle name="20% - Accent3 3 4 2" xfId="274"/>
    <cellStyle name="20% - Accent3 3 4 2 2" xfId="275"/>
    <cellStyle name="20% - Accent3 3 4 2 3" xfId="276"/>
    <cellStyle name="20% - Accent3 3 4 3" xfId="277"/>
    <cellStyle name="20% - Accent3 3 4 4" xfId="278"/>
    <cellStyle name="20% - Accent3 3 5" xfId="279"/>
    <cellStyle name="20% - Accent3 3 5 2" xfId="280"/>
    <cellStyle name="20% - Accent3 3 5 3" xfId="281"/>
    <cellStyle name="20% - Accent3 3 6" xfId="282"/>
    <cellStyle name="20% - Accent3 3 7" xfId="283"/>
    <cellStyle name="20% - Accent3 4" xfId="284"/>
    <cellStyle name="20% - Accent3 4 2" xfId="285"/>
    <cellStyle name="20% - Accent3 4 2 2" xfId="286"/>
    <cellStyle name="20% - Accent3 4 2 2 2" xfId="287"/>
    <cellStyle name="20% - Accent3 4 2 2 2 2" xfId="288"/>
    <cellStyle name="20% - Accent3 4 2 2 2 3" xfId="289"/>
    <cellStyle name="20% - Accent3 4 2 2 3" xfId="290"/>
    <cellStyle name="20% - Accent3 4 2 2 4" xfId="291"/>
    <cellStyle name="20% - Accent3 4 2 3" xfId="292"/>
    <cellStyle name="20% - Accent3 4 2 3 2" xfId="293"/>
    <cellStyle name="20% - Accent3 4 2 3 3" xfId="294"/>
    <cellStyle name="20% - Accent3 4 2 4" xfId="295"/>
    <cellStyle name="20% - Accent3 4 2 5" xfId="296"/>
    <cellStyle name="20% - Accent3 4 3" xfId="297"/>
    <cellStyle name="20% - Accent3 4 3 2" xfId="298"/>
    <cellStyle name="20% - Accent3 4 3 2 2" xfId="299"/>
    <cellStyle name="20% - Accent3 4 3 2 3" xfId="300"/>
    <cellStyle name="20% - Accent3 4 3 3" xfId="301"/>
    <cellStyle name="20% - Accent3 4 3 4" xfId="302"/>
    <cellStyle name="20% - Accent3 4 4" xfId="303"/>
    <cellStyle name="20% - Accent3 4 4 2" xfId="304"/>
    <cellStyle name="20% - Accent3 4 4 3" xfId="305"/>
    <cellStyle name="20% - Accent3 4 5" xfId="306"/>
    <cellStyle name="20% - Accent3 4 6" xfId="307"/>
    <cellStyle name="20% - Accent3 5" xfId="308"/>
    <cellStyle name="20% - Accent3 5 2" xfId="309"/>
    <cellStyle name="20% - Accent3 5 2 2" xfId="310"/>
    <cellStyle name="20% - Accent3 5 2 2 2" xfId="311"/>
    <cellStyle name="20% - Accent3 5 2 2 2 2" xfId="312"/>
    <cellStyle name="20% - Accent3 5 2 2 2 3" xfId="313"/>
    <cellStyle name="20% - Accent3 5 2 2 3" xfId="314"/>
    <cellStyle name="20% - Accent3 5 2 2 4" xfId="315"/>
    <cellStyle name="20% - Accent3 5 2 3" xfId="316"/>
    <cellStyle name="20% - Accent3 5 2 3 2" xfId="317"/>
    <cellStyle name="20% - Accent3 5 2 3 3" xfId="318"/>
    <cellStyle name="20% - Accent3 5 2 4" xfId="319"/>
    <cellStyle name="20% - Accent3 5 2 5" xfId="320"/>
    <cellStyle name="20% - Accent3 5 3" xfId="321"/>
    <cellStyle name="20% - Accent3 5 3 2" xfId="322"/>
    <cellStyle name="20% - Accent3 5 3 2 2" xfId="323"/>
    <cellStyle name="20% - Accent3 5 3 2 3" xfId="324"/>
    <cellStyle name="20% - Accent3 5 3 3" xfId="325"/>
    <cellStyle name="20% - Accent3 5 3 4" xfId="326"/>
    <cellStyle name="20% - Accent3 5 4" xfId="327"/>
    <cellStyle name="20% - Accent3 5 4 2" xfId="328"/>
    <cellStyle name="20% - Accent3 5 4 3" xfId="329"/>
    <cellStyle name="20% - Accent3 5 5" xfId="330"/>
    <cellStyle name="20% - Accent3 5 6" xfId="331"/>
    <cellStyle name="20% - Accent3 6" xfId="332"/>
    <cellStyle name="20% - Accent3 6 2" xfId="333"/>
    <cellStyle name="20% - Accent3 6 2 2" xfId="334"/>
    <cellStyle name="20% - Accent3 6 2 2 2" xfId="335"/>
    <cellStyle name="20% - Accent3 6 2 2 3" xfId="336"/>
    <cellStyle name="20% - Accent3 6 2 3" xfId="337"/>
    <cellStyle name="20% - Accent3 6 2 4" xfId="338"/>
    <cellStyle name="20% - Accent3 6 3" xfId="339"/>
    <cellStyle name="20% - Accent3 6 3 2" xfId="340"/>
    <cellStyle name="20% - Accent3 6 3 3" xfId="341"/>
    <cellStyle name="20% - Accent3 6 4" xfId="342"/>
    <cellStyle name="20% - Accent3 6 5" xfId="343"/>
    <cellStyle name="20% - Accent4 2" xfId="344"/>
    <cellStyle name="20% - Accent4 2 2" xfId="345"/>
    <cellStyle name="20% - Accent4 3" xfId="346"/>
    <cellStyle name="20% - Accent4 3 2" xfId="347"/>
    <cellStyle name="20% - Accent4 3 2 2" xfId="348"/>
    <cellStyle name="20% - Accent4 3 2 2 2" xfId="349"/>
    <cellStyle name="20% - Accent4 3 2 2 2 2" xfId="350"/>
    <cellStyle name="20% - Accent4 3 2 2 2 2 2" xfId="351"/>
    <cellStyle name="20% - Accent4 3 2 2 2 2 3" xfId="352"/>
    <cellStyle name="20% - Accent4 3 2 2 2 3" xfId="353"/>
    <cellStyle name="20% - Accent4 3 2 2 2 4" xfId="354"/>
    <cellStyle name="20% - Accent4 3 2 2 3" xfId="355"/>
    <cellStyle name="20% - Accent4 3 2 2 3 2" xfId="356"/>
    <cellStyle name="20% - Accent4 3 2 2 3 3" xfId="357"/>
    <cellStyle name="20% - Accent4 3 2 2 4" xfId="358"/>
    <cellStyle name="20% - Accent4 3 2 2 5" xfId="359"/>
    <cellStyle name="20% - Accent4 3 2 3" xfId="360"/>
    <cellStyle name="20% - Accent4 3 2 3 2" xfId="361"/>
    <cellStyle name="20% - Accent4 3 2 3 2 2" xfId="362"/>
    <cellStyle name="20% - Accent4 3 2 3 2 3" xfId="363"/>
    <cellStyle name="20% - Accent4 3 2 3 3" xfId="364"/>
    <cellStyle name="20% - Accent4 3 2 3 4" xfId="365"/>
    <cellStyle name="20% - Accent4 3 2 4" xfId="366"/>
    <cellStyle name="20% - Accent4 3 2 4 2" xfId="367"/>
    <cellStyle name="20% - Accent4 3 2 4 3" xfId="368"/>
    <cellStyle name="20% - Accent4 3 2 5" xfId="369"/>
    <cellStyle name="20% - Accent4 3 2 6" xfId="370"/>
    <cellStyle name="20% - Accent4 3 3" xfId="371"/>
    <cellStyle name="20% - Accent4 3 3 2" xfId="372"/>
    <cellStyle name="20% - Accent4 3 3 2 2" xfId="373"/>
    <cellStyle name="20% - Accent4 3 3 2 2 2" xfId="374"/>
    <cellStyle name="20% - Accent4 3 3 2 2 3" xfId="375"/>
    <cellStyle name="20% - Accent4 3 3 2 3" xfId="376"/>
    <cellStyle name="20% - Accent4 3 3 2 4" xfId="377"/>
    <cellStyle name="20% - Accent4 3 3 3" xfId="378"/>
    <cellStyle name="20% - Accent4 3 3 3 2" xfId="379"/>
    <cellStyle name="20% - Accent4 3 3 3 3" xfId="380"/>
    <cellStyle name="20% - Accent4 3 3 4" xfId="381"/>
    <cellStyle name="20% - Accent4 3 3 5" xfId="382"/>
    <cellStyle name="20% - Accent4 3 4" xfId="383"/>
    <cellStyle name="20% - Accent4 3 4 2" xfId="384"/>
    <cellStyle name="20% - Accent4 3 4 2 2" xfId="385"/>
    <cellStyle name="20% - Accent4 3 4 2 3" xfId="386"/>
    <cellStyle name="20% - Accent4 3 4 3" xfId="387"/>
    <cellStyle name="20% - Accent4 3 4 4" xfId="388"/>
    <cellStyle name="20% - Accent4 3 5" xfId="389"/>
    <cellStyle name="20% - Accent4 3 5 2" xfId="390"/>
    <cellStyle name="20% - Accent4 3 5 3" xfId="391"/>
    <cellStyle name="20% - Accent4 3 6" xfId="392"/>
    <cellStyle name="20% - Accent4 3 7" xfId="393"/>
    <cellStyle name="20% - Accent4 4" xfId="394"/>
    <cellStyle name="20% - Accent4 4 2" xfId="395"/>
    <cellStyle name="20% - Accent4 4 2 2" xfId="396"/>
    <cellStyle name="20% - Accent4 4 2 2 2" xfId="397"/>
    <cellStyle name="20% - Accent4 4 2 2 2 2" xfId="398"/>
    <cellStyle name="20% - Accent4 4 2 2 2 3" xfId="399"/>
    <cellStyle name="20% - Accent4 4 2 2 3" xfId="400"/>
    <cellStyle name="20% - Accent4 4 2 2 4" xfId="401"/>
    <cellStyle name="20% - Accent4 4 2 3" xfId="402"/>
    <cellStyle name="20% - Accent4 4 2 3 2" xfId="403"/>
    <cellStyle name="20% - Accent4 4 2 3 3" xfId="404"/>
    <cellStyle name="20% - Accent4 4 2 4" xfId="405"/>
    <cellStyle name="20% - Accent4 4 2 5" xfId="406"/>
    <cellStyle name="20% - Accent4 4 3" xfId="407"/>
    <cellStyle name="20% - Accent4 4 3 2" xfId="408"/>
    <cellStyle name="20% - Accent4 4 3 2 2" xfId="409"/>
    <cellStyle name="20% - Accent4 4 3 2 3" xfId="410"/>
    <cellStyle name="20% - Accent4 4 3 3" xfId="411"/>
    <cellStyle name="20% - Accent4 4 3 4" xfId="412"/>
    <cellStyle name="20% - Accent4 4 4" xfId="413"/>
    <cellStyle name="20% - Accent4 4 4 2" xfId="414"/>
    <cellStyle name="20% - Accent4 4 4 3" xfId="415"/>
    <cellStyle name="20% - Accent4 4 5" xfId="416"/>
    <cellStyle name="20% - Accent4 4 6" xfId="417"/>
    <cellStyle name="20% - Accent4 5" xfId="418"/>
    <cellStyle name="20% - Accent4 5 2" xfId="419"/>
    <cellStyle name="20% - Accent4 5 2 2" xfId="420"/>
    <cellStyle name="20% - Accent4 5 2 2 2" xfId="421"/>
    <cellStyle name="20% - Accent4 5 2 2 2 2" xfId="422"/>
    <cellStyle name="20% - Accent4 5 2 2 2 3" xfId="423"/>
    <cellStyle name="20% - Accent4 5 2 2 3" xfId="424"/>
    <cellStyle name="20% - Accent4 5 2 2 4" xfId="425"/>
    <cellStyle name="20% - Accent4 5 2 3" xfId="426"/>
    <cellStyle name="20% - Accent4 5 2 3 2" xfId="427"/>
    <cellStyle name="20% - Accent4 5 2 3 3" xfId="428"/>
    <cellStyle name="20% - Accent4 5 2 4" xfId="429"/>
    <cellStyle name="20% - Accent4 5 2 5" xfId="430"/>
    <cellStyle name="20% - Accent4 5 3" xfId="431"/>
    <cellStyle name="20% - Accent4 5 3 2" xfId="432"/>
    <cellStyle name="20% - Accent4 5 3 2 2" xfId="433"/>
    <cellStyle name="20% - Accent4 5 3 2 3" xfId="434"/>
    <cellStyle name="20% - Accent4 5 3 3" xfId="435"/>
    <cellStyle name="20% - Accent4 5 3 4" xfId="436"/>
    <cellStyle name="20% - Accent4 5 4" xfId="437"/>
    <cellStyle name="20% - Accent4 5 4 2" xfId="438"/>
    <cellStyle name="20% - Accent4 5 4 3" xfId="439"/>
    <cellStyle name="20% - Accent4 5 5" xfId="440"/>
    <cellStyle name="20% - Accent4 5 6" xfId="441"/>
    <cellStyle name="20% - Accent4 6" xfId="442"/>
    <cellStyle name="20% - Accent4 6 2" xfId="443"/>
    <cellStyle name="20% - Accent4 6 2 2" xfId="444"/>
    <cellStyle name="20% - Accent4 6 2 2 2" xfId="445"/>
    <cellStyle name="20% - Accent4 6 2 2 3" xfId="446"/>
    <cellStyle name="20% - Accent4 6 2 3" xfId="447"/>
    <cellStyle name="20% - Accent4 6 2 4" xfId="448"/>
    <cellStyle name="20% - Accent4 6 3" xfId="449"/>
    <cellStyle name="20% - Accent4 6 3 2" xfId="450"/>
    <cellStyle name="20% - Accent4 6 3 3" xfId="451"/>
    <cellStyle name="20% - Accent4 6 4" xfId="452"/>
    <cellStyle name="20% - Accent4 6 5" xfId="453"/>
    <cellStyle name="20% - Accent5 2" xfId="454"/>
    <cellStyle name="20% - Accent5 2 2" xfId="455"/>
    <cellStyle name="20% - Accent5 3" xfId="456"/>
    <cellStyle name="20% - Accent5 3 2" xfId="457"/>
    <cellStyle name="20% - Accent5 3 2 2" xfId="458"/>
    <cellStyle name="20% - Accent5 3 2 2 2" xfId="459"/>
    <cellStyle name="20% - Accent5 3 2 2 2 2" xfId="460"/>
    <cellStyle name="20% - Accent5 3 2 2 2 2 2" xfId="461"/>
    <cellStyle name="20% - Accent5 3 2 2 2 2 3" xfId="462"/>
    <cellStyle name="20% - Accent5 3 2 2 2 3" xfId="463"/>
    <cellStyle name="20% - Accent5 3 2 2 2 4" xfId="464"/>
    <cellStyle name="20% - Accent5 3 2 2 3" xfId="465"/>
    <cellStyle name="20% - Accent5 3 2 2 3 2" xfId="466"/>
    <cellStyle name="20% - Accent5 3 2 2 3 3" xfId="467"/>
    <cellStyle name="20% - Accent5 3 2 2 4" xfId="468"/>
    <cellStyle name="20% - Accent5 3 2 2 5" xfId="469"/>
    <cellStyle name="20% - Accent5 3 2 3" xfId="470"/>
    <cellStyle name="20% - Accent5 3 2 3 2" xfId="471"/>
    <cellStyle name="20% - Accent5 3 2 3 2 2" xfId="472"/>
    <cellStyle name="20% - Accent5 3 2 3 2 3" xfId="473"/>
    <cellStyle name="20% - Accent5 3 2 3 3" xfId="474"/>
    <cellStyle name="20% - Accent5 3 2 3 4" xfId="475"/>
    <cellStyle name="20% - Accent5 3 2 4" xfId="476"/>
    <cellStyle name="20% - Accent5 3 2 4 2" xfId="477"/>
    <cellStyle name="20% - Accent5 3 2 4 3" xfId="478"/>
    <cellStyle name="20% - Accent5 3 2 5" xfId="479"/>
    <cellStyle name="20% - Accent5 3 2 6" xfId="480"/>
    <cellStyle name="20% - Accent5 3 3" xfId="481"/>
    <cellStyle name="20% - Accent5 3 3 2" xfId="482"/>
    <cellStyle name="20% - Accent5 3 3 2 2" xfId="483"/>
    <cellStyle name="20% - Accent5 3 3 2 2 2" xfId="484"/>
    <cellStyle name="20% - Accent5 3 3 2 2 3" xfId="485"/>
    <cellStyle name="20% - Accent5 3 3 2 3" xfId="486"/>
    <cellStyle name="20% - Accent5 3 3 2 4" xfId="487"/>
    <cellStyle name="20% - Accent5 3 3 3" xfId="488"/>
    <cellStyle name="20% - Accent5 3 3 3 2" xfId="489"/>
    <cellStyle name="20% - Accent5 3 3 3 3" xfId="490"/>
    <cellStyle name="20% - Accent5 3 3 4" xfId="491"/>
    <cellStyle name="20% - Accent5 3 3 5" xfId="492"/>
    <cellStyle name="20% - Accent5 3 4" xfId="493"/>
    <cellStyle name="20% - Accent5 3 4 2" xfId="494"/>
    <cellStyle name="20% - Accent5 3 4 2 2" xfId="495"/>
    <cellStyle name="20% - Accent5 3 4 2 3" xfId="496"/>
    <cellStyle name="20% - Accent5 3 4 3" xfId="497"/>
    <cellStyle name="20% - Accent5 3 4 4" xfId="498"/>
    <cellStyle name="20% - Accent5 3 5" xfId="499"/>
    <cellStyle name="20% - Accent5 3 5 2" xfId="500"/>
    <cellStyle name="20% - Accent5 3 5 3" xfId="501"/>
    <cellStyle name="20% - Accent5 3 6" xfId="502"/>
    <cellStyle name="20% - Accent5 3 7" xfId="503"/>
    <cellStyle name="20% - Accent5 4" xfId="504"/>
    <cellStyle name="20% - Accent5 4 2" xfId="505"/>
    <cellStyle name="20% - Accent5 4 2 2" xfId="506"/>
    <cellStyle name="20% - Accent5 4 2 2 2" xfId="507"/>
    <cellStyle name="20% - Accent5 4 2 2 2 2" xfId="508"/>
    <cellStyle name="20% - Accent5 4 2 2 2 3" xfId="509"/>
    <cellStyle name="20% - Accent5 4 2 2 3" xfId="510"/>
    <cellStyle name="20% - Accent5 4 2 2 4" xfId="511"/>
    <cellStyle name="20% - Accent5 4 2 3" xfId="512"/>
    <cellStyle name="20% - Accent5 4 2 3 2" xfId="513"/>
    <cellStyle name="20% - Accent5 4 2 3 3" xfId="514"/>
    <cellStyle name="20% - Accent5 4 2 4" xfId="515"/>
    <cellStyle name="20% - Accent5 4 2 5" xfId="516"/>
    <cellStyle name="20% - Accent5 4 3" xfId="517"/>
    <cellStyle name="20% - Accent5 4 3 2" xfId="518"/>
    <cellStyle name="20% - Accent5 4 3 2 2" xfId="519"/>
    <cellStyle name="20% - Accent5 4 3 2 3" xfId="520"/>
    <cellStyle name="20% - Accent5 4 3 3" xfId="521"/>
    <cellStyle name="20% - Accent5 4 3 4" xfId="522"/>
    <cellStyle name="20% - Accent5 4 4" xfId="523"/>
    <cellStyle name="20% - Accent5 4 4 2" xfId="524"/>
    <cellStyle name="20% - Accent5 4 4 3" xfId="525"/>
    <cellStyle name="20% - Accent5 4 5" xfId="526"/>
    <cellStyle name="20% - Accent5 4 6" xfId="527"/>
    <cellStyle name="20% - Accent5 5" xfId="528"/>
    <cellStyle name="20% - Accent5 5 2" xfId="529"/>
    <cellStyle name="20% - Accent5 5 2 2" xfId="530"/>
    <cellStyle name="20% - Accent5 5 2 2 2" xfId="531"/>
    <cellStyle name="20% - Accent5 5 2 2 2 2" xfId="532"/>
    <cellStyle name="20% - Accent5 5 2 2 2 3" xfId="533"/>
    <cellStyle name="20% - Accent5 5 2 2 3" xfId="534"/>
    <cellStyle name="20% - Accent5 5 2 2 4" xfId="535"/>
    <cellStyle name="20% - Accent5 5 2 3" xfId="536"/>
    <cellStyle name="20% - Accent5 5 2 3 2" xfId="537"/>
    <cellStyle name="20% - Accent5 5 2 3 3" xfId="538"/>
    <cellStyle name="20% - Accent5 5 2 4" xfId="539"/>
    <cellStyle name="20% - Accent5 5 2 5" xfId="540"/>
    <cellStyle name="20% - Accent5 5 3" xfId="541"/>
    <cellStyle name="20% - Accent5 5 3 2" xfId="542"/>
    <cellStyle name="20% - Accent5 5 3 2 2" xfId="543"/>
    <cellStyle name="20% - Accent5 5 3 2 3" xfId="544"/>
    <cellStyle name="20% - Accent5 5 3 3" xfId="545"/>
    <cellStyle name="20% - Accent5 5 3 4" xfId="546"/>
    <cellStyle name="20% - Accent5 5 4" xfId="547"/>
    <cellStyle name="20% - Accent5 5 4 2" xfId="548"/>
    <cellStyle name="20% - Accent5 5 4 3" xfId="549"/>
    <cellStyle name="20% - Accent5 5 5" xfId="550"/>
    <cellStyle name="20% - Accent5 5 6" xfId="551"/>
    <cellStyle name="20% - Accent5 6" xfId="552"/>
    <cellStyle name="20% - Accent5 6 2" xfId="553"/>
    <cellStyle name="20% - Accent5 6 2 2" xfId="554"/>
    <cellStyle name="20% - Accent5 6 2 2 2" xfId="555"/>
    <cellStyle name="20% - Accent5 6 2 2 3" xfId="556"/>
    <cellStyle name="20% - Accent5 6 2 3" xfId="557"/>
    <cellStyle name="20% - Accent5 6 2 4" xfId="558"/>
    <cellStyle name="20% - Accent5 6 3" xfId="559"/>
    <cellStyle name="20% - Accent5 6 3 2" xfId="560"/>
    <cellStyle name="20% - Accent5 6 3 3" xfId="561"/>
    <cellStyle name="20% - Accent5 6 4" xfId="562"/>
    <cellStyle name="20% - Accent5 6 5" xfId="563"/>
    <cellStyle name="20% - Accent6 2" xfId="564"/>
    <cellStyle name="20% - Accent6 2 2" xfId="565"/>
    <cellStyle name="20% - Accent6 3" xfId="566"/>
    <cellStyle name="20% - Accent6 3 2" xfId="567"/>
    <cellStyle name="20% - Accent6 3 2 2" xfId="568"/>
    <cellStyle name="20% - Accent6 3 2 2 2" xfId="569"/>
    <cellStyle name="20% - Accent6 3 2 2 2 2" xfId="570"/>
    <cellStyle name="20% - Accent6 3 2 2 2 2 2" xfId="571"/>
    <cellStyle name="20% - Accent6 3 2 2 2 2 3" xfId="572"/>
    <cellStyle name="20% - Accent6 3 2 2 2 3" xfId="573"/>
    <cellStyle name="20% - Accent6 3 2 2 2 4" xfId="574"/>
    <cellStyle name="20% - Accent6 3 2 2 3" xfId="575"/>
    <cellStyle name="20% - Accent6 3 2 2 3 2" xfId="576"/>
    <cellStyle name="20% - Accent6 3 2 2 3 3" xfId="577"/>
    <cellStyle name="20% - Accent6 3 2 2 4" xfId="578"/>
    <cellStyle name="20% - Accent6 3 2 2 5" xfId="579"/>
    <cellStyle name="20% - Accent6 3 2 3" xfId="580"/>
    <cellStyle name="20% - Accent6 3 2 3 2" xfId="581"/>
    <cellStyle name="20% - Accent6 3 2 3 2 2" xfId="582"/>
    <cellStyle name="20% - Accent6 3 2 3 2 3" xfId="583"/>
    <cellStyle name="20% - Accent6 3 2 3 3" xfId="584"/>
    <cellStyle name="20% - Accent6 3 2 3 4" xfId="585"/>
    <cellStyle name="20% - Accent6 3 2 4" xfId="586"/>
    <cellStyle name="20% - Accent6 3 2 4 2" xfId="587"/>
    <cellStyle name="20% - Accent6 3 2 4 3" xfId="588"/>
    <cellStyle name="20% - Accent6 3 2 5" xfId="589"/>
    <cellStyle name="20% - Accent6 3 2 6" xfId="590"/>
    <cellStyle name="20% - Accent6 3 3" xfId="591"/>
    <cellStyle name="20% - Accent6 3 3 2" xfId="592"/>
    <cellStyle name="20% - Accent6 3 3 2 2" xfId="593"/>
    <cellStyle name="20% - Accent6 3 3 2 2 2" xfId="594"/>
    <cellStyle name="20% - Accent6 3 3 2 2 3" xfId="595"/>
    <cellStyle name="20% - Accent6 3 3 2 3" xfId="596"/>
    <cellStyle name="20% - Accent6 3 3 2 4" xfId="597"/>
    <cellStyle name="20% - Accent6 3 3 3" xfId="598"/>
    <cellStyle name="20% - Accent6 3 3 3 2" xfId="599"/>
    <cellStyle name="20% - Accent6 3 3 3 3" xfId="600"/>
    <cellStyle name="20% - Accent6 3 3 4" xfId="601"/>
    <cellStyle name="20% - Accent6 3 3 5" xfId="602"/>
    <cellStyle name="20% - Accent6 3 4" xfId="603"/>
    <cellStyle name="20% - Accent6 3 4 2" xfId="604"/>
    <cellStyle name="20% - Accent6 3 4 2 2" xfId="605"/>
    <cellStyle name="20% - Accent6 3 4 2 3" xfId="606"/>
    <cellStyle name="20% - Accent6 3 4 3" xfId="607"/>
    <cellStyle name="20% - Accent6 3 4 4" xfId="608"/>
    <cellStyle name="20% - Accent6 3 5" xfId="609"/>
    <cellStyle name="20% - Accent6 3 5 2" xfId="610"/>
    <cellStyle name="20% - Accent6 3 5 3" xfId="611"/>
    <cellStyle name="20% - Accent6 3 6" xfId="612"/>
    <cellStyle name="20% - Accent6 3 7" xfId="613"/>
    <cellStyle name="20% - Accent6 4" xfId="614"/>
    <cellStyle name="20% - Accent6 4 2" xfId="615"/>
    <cellStyle name="20% - Accent6 4 2 2" xfId="616"/>
    <cellStyle name="20% - Accent6 4 2 2 2" xfId="617"/>
    <cellStyle name="20% - Accent6 4 2 2 2 2" xfId="618"/>
    <cellStyle name="20% - Accent6 4 2 2 2 3" xfId="619"/>
    <cellStyle name="20% - Accent6 4 2 2 3" xfId="620"/>
    <cellStyle name="20% - Accent6 4 2 2 4" xfId="621"/>
    <cellStyle name="20% - Accent6 4 2 3" xfId="622"/>
    <cellStyle name="20% - Accent6 4 2 3 2" xfId="623"/>
    <cellStyle name="20% - Accent6 4 2 3 3" xfId="624"/>
    <cellStyle name="20% - Accent6 4 2 4" xfId="625"/>
    <cellStyle name="20% - Accent6 4 2 5" xfId="626"/>
    <cellStyle name="20% - Accent6 4 3" xfId="627"/>
    <cellStyle name="20% - Accent6 4 3 2" xfId="628"/>
    <cellStyle name="20% - Accent6 4 3 2 2" xfId="629"/>
    <cellStyle name="20% - Accent6 4 3 2 3" xfId="630"/>
    <cellStyle name="20% - Accent6 4 3 3" xfId="631"/>
    <cellStyle name="20% - Accent6 4 3 4" xfId="632"/>
    <cellStyle name="20% - Accent6 4 4" xfId="633"/>
    <cellStyle name="20% - Accent6 4 4 2" xfId="634"/>
    <cellStyle name="20% - Accent6 4 4 3" xfId="635"/>
    <cellStyle name="20% - Accent6 4 5" xfId="636"/>
    <cellStyle name="20% - Accent6 4 6" xfId="637"/>
    <cellStyle name="20% - Accent6 5" xfId="638"/>
    <cellStyle name="20% - Accent6 5 2" xfId="639"/>
    <cellStyle name="20% - Accent6 5 2 2" xfId="640"/>
    <cellStyle name="20% - Accent6 5 2 2 2" xfId="641"/>
    <cellStyle name="20% - Accent6 5 2 2 2 2" xfId="642"/>
    <cellStyle name="20% - Accent6 5 2 2 2 3" xfId="643"/>
    <cellStyle name="20% - Accent6 5 2 2 3" xfId="644"/>
    <cellStyle name="20% - Accent6 5 2 2 4" xfId="645"/>
    <cellStyle name="20% - Accent6 5 2 3" xfId="646"/>
    <cellStyle name="20% - Accent6 5 2 3 2" xfId="647"/>
    <cellStyle name="20% - Accent6 5 2 3 3" xfId="648"/>
    <cellStyle name="20% - Accent6 5 2 4" xfId="649"/>
    <cellStyle name="20% - Accent6 5 2 5" xfId="650"/>
    <cellStyle name="20% - Accent6 5 3" xfId="651"/>
    <cellStyle name="20% - Accent6 5 3 2" xfId="652"/>
    <cellStyle name="20% - Accent6 5 3 2 2" xfId="653"/>
    <cellStyle name="20% - Accent6 5 3 2 3" xfId="654"/>
    <cellStyle name="20% - Accent6 5 3 3" xfId="655"/>
    <cellStyle name="20% - Accent6 5 3 4" xfId="656"/>
    <cellStyle name="20% - Accent6 5 4" xfId="657"/>
    <cellStyle name="20% - Accent6 5 4 2" xfId="658"/>
    <cellStyle name="20% - Accent6 5 4 3" xfId="659"/>
    <cellStyle name="20% - Accent6 5 5" xfId="660"/>
    <cellStyle name="20% - Accent6 5 6" xfId="661"/>
    <cellStyle name="20% - Accent6 6" xfId="662"/>
    <cellStyle name="20% - Accent6 6 2" xfId="663"/>
    <cellStyle name="20% - Accent6 6 2 2" xfId="664"/>
    <cellStyle name="20% - Accent6 6 2 2 2" xfId="665"/>
    <cellStyle name="20% - Accent6 6 2 2 3" xfId="666"/>
    <cellStyle name="20% - Accent6 6 2 3" xfId="667"/>
    <cellStyle name="20% - Accent6 6 2 4" xfId="668"/>
    <cellStyle name="20% - Accent6 6 3" xfId="669"/>
    <cellStyle name="20% - Accent6 6 3 2" xfId="670"/>
    <cellStyle name="20% - Accent6 6 3 3" xfId="671"/>
    <cellStyle name="20% - Accent6 6 4" xfId="672"/>
    <cellStyle name="20% - Accent6 6 5" xfId="673"/>
    <cellStyle name="3 indents" xfId="674"/>
    <cellStyle name="4 indents" xfId="675"/>
    <cellStyle name="40% - Accent1 2" xfId="676"/>
    <cellStyle name="40% - Accent1 2 2" xfId="677"/>
    <cellStyle name="40% - Accent1 3" xfId="678"/>
    <cellStyle name="40% - Accent1 3 2" xfId="679"/>
    <cellStyle name="40% - Accent1 3 2 2" xfId="680"/>
    <cellStyle name="40% - Accent1 3 2 2 2" xfId="681"/>
    <cellStyle name="40% - Accent1 3 2 2 2 2" xfId="682"/>
    <cellStyle name="40% - Accent1 3 2 2 2 2 2" xfId="683"/>
    <cellStyle name="40% - Accent1 3 2 2 2 2 3" xfId="684"/>
    <cellStyle name="40% - Accent1 3 2 2 2 3" xfId="685"/>
    <cellStyle name="40% - Accent1 3 2 2 2 4" xfId="686"/>
    <cellStyle name="40% - Accent1 3 2 2 3" xfId="687"/>
    <cellStyle name="40% - Accent1 3 2 2 3 2" xfId="688"/>
    <cellStyle name="40% - Accent1 3 2 2 3 3" xfId="689"/>
    <cellStyle name="40% - Accent1 3 2 2 4" xfId="690"/>
    <cellStyle name="40% - Accent1 3 2 2 5" xfId="691"/>
    <cellStyle name="40% - Accent1 3 2 3" xfId="692"/>
    <cellStyle name="40% - Accent1 3 2 3 2" xfId="693"/>
    <cellStyle name="40% - Accent1 3 2 3 2 2" xfId="694"/>
    <cellStyle name="40% - Accent1 3 2 3 2 3" xfId="695"/>
    <cellStyle name="40% - Accent1 3 2 3 3" xfId="696"/>
    <cellStyle name="40% - Accent1 3 2 3 4" xfId="697"/>
    <cellStyle name="40% - Accent1 3 2 4" xfId="698"/>
    <cellStyle name="40% - Accent1 3 2 4 2" xfId="699"/>
    <cellStyle name="40% - Accent1 3 2 4 3" xfId="700"/>
    <cellStyle name="40% - Accent1 3 2 5" xfId="701"/>
    <cellStyle name="40% - Accent1 3 2 6" xfId="702"/>
    <cellStyle name="40% - Accent1 3 3" xfId="703"/>
    <cellStyle name="40% - Accent1 3 3 2" xfId="704"/>
    <cellStyle name="40% - Accent1 3 3 2 2" xfId="705"/>
    <cellStyle name="40% - Accent1 3 3 2 2 2" xfId="706"/>
    <cellStyle name="40% - Accent1 3 3 2 2 3" xfId="707"/>
    <cellStyle name="40% - Accent1 3 3 2 3" xfId="708"/>
    <cellStyle name="40% - Accent1 3 3 2 4" xfId="709"/>
    <cellStyle name="40% - Accent1 3 3 3" xfId="710"/>
    <cellStyle name="40% - Accent1 3 3 3 2" xfId="711"/>
    <cellStyle name="40% - Accent1 3 3 3 3" xfId="712"/>
    <cellStyle name="40% - Accent1 3 3 4" xfId="713"/>
    <cellStyle name="40% - Accent1 3 3 5" xfId="714"/>
    <cellStyle name="40% - Accent1 3 4" xfId="715"/>
    <cellStyle name="40% - Accent1 3 4 2" xfId="716"/>
    <cellStyle name="40% - Accent1 3 4 2 2" xfId="717"/>
    <cellStyle name="40% - Accent1 3 4 2 3" xfId="718"/>
    <cellStyle name="40% - Accent1 3 4 3" xfId="719"/>
    <cellStyle name="40% - Accent1 3 4 4" xfId="720"/>
    <cellStyle name="40% - Accent1 3 5" xfId="721"/>
    <cellStyle name="40% - Accent1 3 5 2" xfId="722"/>
    <cellStyle name="40% - Accent1 3 5 3" xfId="723"/>
    <cellStyle name="40% - Accent1 3 6" xfId="724"/>
    <cellStyle name="40% - Accent1 3 7" xfId="725"/>
    <cellStyle name="40% - Accent1 4" xfId="726"/>
    <cellStyle name="40% - Accent1 4 2" xfId="727"/>
    <cellStyle name="40% - Accent1 4 2 2" xfId="728"/>
    <cellStyle name="40% - Accent1 4 2 2 2" xfId="729"/>
    <cellStyle name="40% - Accent1 4 2 2 2 2" xfId="730"/>
    <cellStyle name="40% - Accent1 4 2 2 2 3" xfId="731"/>
    <cellStyle name="40% - Accent1 4 2 2 3" xfId="732"/>
    <cellStyle name="40% - Accent1 4 2 2 4" xfId="733"/>
    <cellStyle name="40% - Accent1 4 2 3" xfId="734"/>
    <cellStyle name="40% - Accent1 4 2 3 2" xfId="735"/>
    <cellStyle name="40% - Accent1 4 2 3 3" xfId="736"/>
    <cellStyle name="40% - Accent1 4 2 4" xfId="737"/>
    <cellStyle name="40% - Accent1 4 2 5" xfId="738"/>
    <cellStyle name="40% - Accent1 4 3" xfId="739"/>
    <cellStyle name="40% - Accent1 4 3 2" xfId="740"/>
    <cellStyle name="40% - Accent1 4 3 2 2" xfId="741"/>
    <cellStyle name="40% - Accent1 4 3 2 3" xfId="742"/>
    <cellStyle name="40% - Accent1 4 3 3" xfId="743"/>
    <cellStyle name="40% - Accent1 4 3 4" xfId="744"/>
    <cellStyle name="40% - Accent1 4 4" xfId="745"/>
    <cellStyle name="40% - Accent1 4 4 2" xfId="746"/>
    <cellStyle name="40% - Accent1 4 4 3" xfId="747"/>
    <cellStyle name="40% - Accent1 4 5" xfId="748"/>
    <cellStyle name="40% - Accent1 4 6" xfId="749"/>
    <cellStyle name="40% - Accent1 5" xfId="750"/>
    <cellStyle name="40% - Accent1 5 2" xfId="751"/>
    <cellStyle name="40% - Accent1 5 2 2" xfId="752"/>
    <cellStyle name="40% - Accent1 5 2 2 2" xfId="753"/>
    <cellStyle name="40% - Accent1 5 2 2 2 2" xfId="754"/>
    <cellStyle name="40% - Accent1 5 2 2 2 3" xfId="755"/>
    <cellStyle name="40% - Accent1 5 2 2 3" xfId="756"/>
    <cellStyle name="40% - Accent1 5 2 2 4" xfId="757"/>
    <cellStyle name="40% - Accent1 5 2 3" xfId="758"/>
    <cellStyle name="40% - Accent1 5 2 3 2" xfId="759"/>
    <cellStyle name="40% - Accent1 5 2 3 3" xfId="760"/>
    <cellStyle name="40% - Accent1 5 2 4" xfId="761"/>
    <cellStyle name="40% - Accent1 5 2 5" xfId="762"/>
    <cellStyle name="40% - Accent1 5 3" xfId="763"/>
    <cellStyle name="40% - Accent1 5 3 2" xfId="764"/>
    <cellStyle name="40% - Accent1 5 3 2 2" xfId="765"/>
    <cellStyle name="40% - Accent1 5 3 2 3" xfId="766"/>
    <cellStyle name="40% - Accent1 5 3 3" xfId="767"/>
    <cellStyle name="40% - Accent1 5 3 4" xfId="768"/>
    <cellStyle name="40% - Accent1 5 4" xfId="769"/>
    <cellStyle name="40% - Accent1 5 4 2" xfId="770"/>
    <cellStyle name="40% - Accent1 5 4 3" xfId="771"/>
    <cellStyle name="40% - Accent1 5 5" xfId="772"/>
    <cellStyle name="40% - Accent1 5 6" xfId="773"/>
    <cellStyle name="40% - Accent1 6" xfId="774"/>
    <cellStyle name="40% - Accent1 6 2" xfId="775"/>
    <cellStyle name="40% - Accent1 6 2 2" xfId="776"/>
    <cellStyle name="40% - Accent1 6 2 2 2" xfId="777"/>
    <cellStyle name="40% - Accent1 6 2 2 3" xfId="778"/>
    <cellStyle name="40% - Accent1 6 2 3" xfId="779"/>
    <cellStyle name="40% - Accent1 6 2 4" xfId="780"/>
    <cellStyle name="40% - Accent1 6 3" xfId="781"/>
    <cellStyle name="40% - Accent1 6 3 2" xfId="782"/>
    <cellStyle name="40% - Accent1 6 3 3" xfId="783"/>
    <cellStyle name="40% - Accent1 6 4" xfId="784"/>
    <cellStyle name="40% - Accent1 6 5" xfId="785"/>
    <cellStyle name="40% - Accent2 2" xfId="786"/>
    <cellStyle name="40% - Accent2 2 2" xfId="787"/>
    <cellStyle name="40% - Accent2 3" xfId="788"/>
    <cellStyle name="40% - Accent2 3 2" xfId="789"/>
    <cellStyle name="40% - Accent2 3 2 2" xfId="790"/>
    <cellStyle name="40% - Accent2 3 2 2 2" xfId="791"/>
    <cellStyle name="40% - Accent2 3 2 2 2 2" xfId="792"/>
    <cellStyle name="40% - Accent2 3 2 2 2 2 2" xfId="793"/>
    <cellStyle name="40% - Accent2 3 2 2 2 2 3" xfId="794"/>
    <cellStyle name="40% - Accent2 3 2 2 2 3" xfId="795"/>
    <cellStyle name="40% - Accent2 3 2 2 2 4" xfId="796"/>
    <cellStyle name="40% - Accent2 3 2 2 3" xfId="797"/>
    <cellStyle name="40% - Accent2 3 2 2 3 2" xfId="798"/>
    <cellStyle name="40% - Accent2 3 2 2 3 3" xfId="799"/>
    <cellStyle name="40% - Accent2 3 2 2 4" xfId="800"/>
    <cellStyle name="40% - Accent2 3 2 2 5" xfId="801"/>
    <cellStyle name="40% - Accent2 3 2 3" xfId="802"/>
    <cellStyle name="40% - Accent2 3 2 3 2" xfId="803"/>
    <cellStyle name="40% - Accent2 3 2 3 2 2" xfId="804"/>
    <cellStyle name="40% - Accent2 3 2 3 2 3" xfId="805"/>
    <cellStyle name="40% - Accent2 3 2 3 3" xfId="806"/>
    <cellStyle name="40% - Accent2 3 2 3 4" xfId="807"/>
    <cellStyle name="40% - Accent2 3 2 4" xfId="808"/>
    <cellStyle name="40% - Accent2 3 2 4 2" xfId="809"/>
    <cellStyle name="40% - Accent2 3 2 4 3" xfId="810"/>
    <cellStyle name="40% - Accent2 3 2 5" xfId="811"/>
    <cellStyle name="40% - Accent2 3 2 6" xfId="812"/>
    <cellStyle name="40% - Accent2 3 3" xfId="813"/>
    <cellStyle name="40% - Accent2 3 3 2" xfId="814"/>
    <cellStyle name="40% - Accent2 3 3 2 2" xfId="815"/>
    <cellStyle name="40% - Accent2 3 3 2 2 2" xfId="816"/>
    <cellStyle name="40% - Accent2 3 3 2 2 3" xfId="817"/>
    <cellStyle name="40% - Accent2 3 3 2 3" xfId="818"/>
    <cellStyle name="40% - Accent2 3 3 2 4" xfId="819"/>
    <cellStyle name="40% - Accent2 3 3 3" xfId="820"/>
    <cellStyle name="40% - Accent2 3 3 3 2" xfId="821"/>
    <cellStyle name="40% - Accent2 3 3 3 3" xfId="822"/>
    <cellStyle name="40% - Accent2 3 3 4" xfId="823"/>
    <cellStyle name="40% - Accent2 3 3 5" xfId="824"/>
    <cellStyle name="40% - Accent2 3 4" xfId="825"/>
    <cellStyle name="40% - Accent2 3 4 2" xfId="826"/>
    <cellStyle name="40% - Accent2 3 4 2 2" xfId="827"/>
    <cellStyle name="40% - Accent2 3 4 2 3" xfId="828"/>
    <cellStyle name="40% - Accent2 3 4 3" xfId="829"/>
    <cellStyle name="40% - Accent2 3 4 4" xfId="830"/>
    <cellStyle name="40% - Accent2 3 5" xfId="831"/>
    <cellStyle name="40% - Accent2 3 5 2" xfId="832"/>
    <cellStyle name="40% - Accent2 3 5 3" xfId="833"/>
    <cellStyle name="40% - Accent2 3 6" xfId="834"/>
    <cellStyle name="40% - Accent2 3 7" xfId="835"/>
    <cellStyle name="40% - Accent2 4" xfId="836"/>
    <cellStyle name="40% - Accent2 4 2" xfId="837"/>
    <cellStyle name="40% - Accent2 4 2 2" xfId="838"/>
    <cellStyle name="40% - Accent2 4 2 2 2" xfId="839"/>
    <cellStyle name="40% - Accent2 4 2 2 2 2" xfId="840"/>
    <cellStyle name="40% - Accent2 4 2 2 2 3" xfId="841"/>
    <cellStyle name="40% - Accent2 4 2 2 3" xfId="842"/>
    <cellStyle name="40% - Accent2 4 2 2 4" xfId="843"/>
    <cellStyle name="40% - Accent2 4 2 3" xfId="844"/>
    <cellStyle name="40% - Accent2 4 2 3 2" xfId="845"/>
    <cellStyle name="40% - Accent2 4 2 3 3" xfId="846"/>
    <cellStyle name="40% - Accent2 4 2 4" xfId="847"/>
    <cellStyle name="40% - Accent2 4 2 5" xfId="848"/>
    <cellStyle name="40% - Accent2 4 3" xfId="849"/>
    <cellStyle name="40% - Accent2 4 3 2" xfId="850"/>
    <cellStyle name="40% - Accent2 4 3 2 2" xfId="851"/>
    <cellStyle name="40% - Accent2 4 3 2 3" xfId="852"/>
    <cellStyle name="40% - Accent2 4 3 3" xfId="853"/>
    <cellStyle name="40% - Accent2 4 3 4" xfId="854"/>
    <cellStyle name="40% - Accent2 4 4" xfId="855"/>
    <cellStyle name="40% - Accent2 4 4 2" xfId="856"/>
    <cellStyle name="40% - Accent2 4 4 3" xfId="857"/>
    <cellStyle name="40% - Accent2 4 5" xfId="858"/>
    <cellStyle name="40% - Accent2 4 6" xfId="859"/>
    <cellStyle name="40% - Accent2 5" xfId="860"/>
    <cellStyle name="40% - Accent2 5 2" xfId="861"/>
    <cellStyle name="40% - Accent2 5 2 2" xfId="862"/>
    <cellStyle name="40% - Accent2 5 2 2 2" xfId="863"/>
    <cellStyle name="40% - Accent2 5 2 2 2 2" xfId="864"/>
    <cellStyle name="40% - Accent2 5 2 2 2 3" xfId="865"/>
    <cellStyle name="40% - Accent2 5 2 2 3" xfId="866"/>
    <cellStyle name="40% - Accent2 5 2 2 4" xfId="867"/>
    <cellStyle name="40% - Accent2 5 2 3" xfId="868"/>
    <cellStyle name="40% - Accent2 5 2 3 2" xfId="869"/>
    <cellStyle name="40% - Accent2 5 2 3 3" xfId="870"/>
    <cellStyle name="40% - Accent2 5 2 4" xfId="871"/>
    <cellStyle name="40% - Accent2 5 2 5" xfId="872"/>
    <cellStyle name="40% - Accent2 5 3" xfId="873"/>
    <cellStyle name="40% - Accent2 5 3 2" xfId="874"/>
    <cellStyle name="40% - Accent2 5 3 2 2" xfId="875"/>
    <cellStyle name="40% - Accent2 5 3 2 3" xfId="876"/>
    <cellStyle name="40% - Accent2 5 3 3" xfId="877"/>
    <cellStyle name="40% - Accent2 5 3 4" xfId="878"/>
    <cellStyle name="40% - Accent2 5 4" xfId="879"/>
    <cellStyle name="40% - Accent2 5 4 2" xfId="880"/>
    <cellStyle name="40% - Accent2 5 4 3" xfId="881"/>
    <cellStyle name="40% - Accent2 5 5" xfId="882"/>
    <cellStyle name="40% - Accent2 5 6" xfId="883"/>
    <cellStyle name="40% - Accent2 6" xfId="884"/>
    <cellStyle name="40% - Accent2 6 2" xfId="885"/>
    <cellStyle name="40% - Accent2 6 2 2" xfId="886"/>
    <cellStyle name="40% - Accent2 6 2 2 2" xfId="887"/>
    <cellStyle name="40% - Accent2 6 2 2 3" xfId="888"/>
    <cellStyle name="40% - Accent2 6 2 3" xfId="889"/>
    <cellStyle name="40% - Accent2 6 2 4" xfId="890"/>
    <cellStyle name="40% - Accent2 6 3" xfId="891"/>
    <cellStyle name="40% - Accent2 6 3 2" xfId="892"/>
    <cellStyle name="40% - Accent2 6 3 3" xfId="893"/>
    <cellStyle name="40% - Accent2 6 4" xfId="894"/>
    <cellStyle name="40% - Accent2 6 5" xfId="895"/>
    <cellStyle name="40% - Accent3 2" xfId="896"/>
    <cellStyle name="40% - Accent3 2 2" xfId="897"/>
    <cellStyle name="40% - Accent3 3" xfId="898"/>
    <cellStyle name="40% - Accent3 3 2" xfId="899"/>
    <cellStyle name="40% - Accent3 3 2 2" xfId="900"/>
    <cellStyle name="40% - Accent3 3 2 2 2" xfId="901"/>
    <cellStyle name="40% - Accent3 3 2 2 2 2" xfId="902"/>
    <cellStyle name="40% - Accent3 3 2 2 2 2 2" xfId="903"/>
    <cellStyle name="40% - Accent3 3 2 2 2 2 3" xfId="904"/>
    <cellStyle name="40% - Accent3 3 2 2 2 3" xfId="905"/>
    <cellStyle name="40% - Accent3 3 2 2 2 4" xfId="906"/>
    <cellStyle name="40% - Accent3 3 2 2 3" xfId="907"/>
    <cellStyle name="40% - Accent3 3 2 2 3 2" xfId="908"/>
    <cellStyle name="40% - Accent3 3 2 2 3 3" xfId="909"/>
    <cellStyle name="40% - Accent3 3 2 2 4" xfId="910"/>
    <cellStyle name="40% - Accent3 3 2 2 5" xfId="911"/>
    <cellStyle name="40% - Accent3 3 2 3" xfId="912"/>
    <cellStyle name="40% - Accent3 3 2 3 2" xfId="913"/>
    <cellStyle name="40% - Accent3 3 2 3 2 2" xfId="914"/>
    <cellStyle name="40% - Accent3 3 2 3 2 3" xfId="915"/>
    <cellStyle name="40% - Accent3 3 2 3 3" xfId="916"/>
    <cellStyle name="40% - Accent3 3 2 3 4" xfId="917"/>
    <cellStyle name="40% - Accent3 3 2 4" xfId="918"/>
    <cellStyle name="40% - Accent3 3 2 4 2" xfId="919"/>
    <cellStyle name="40% - Accent3 3 2 4 3" xfId="920"/>
    <cellStyle name="40% - Accent3 3 2 5" xfId="921"/>
    <cellStyle name="40% - Accent3 3 2 6" xfId="922"/>
    <cellStyle name="40% - Accent3 3 3" xfId="923"/>
    <cellStyle name="40% - Accent3 3 3 2" xfId="924"/>
    <cellStyle name="40% - Accent3 3 3 2 2" xfId="925"/>
    <cellStyle name="40% - Accent3 3 3 2 2 2" xfId="926"/>
    <cellStyle name="40% - Accent3 3 3 2 2 3" xfId="927"/>
    <cellStyle name="40% - Accent3 3 3 2 3" xfId="928"/>
    <cellStyle name="40% - Accent3 3 3 2 4" xfId="929"/>
    <cellStyle name="40% - Accent3 3 3 3" xfId="930"/>
    <cellStyle name="40% - Accent3 3 3 3 2" xfId="931"/>
    <cellStyle name="40% - Accent3 3 3 3 3" xfId="932"/>
    <cellStyle name="40% - Accent3 3 3 4" xfId="933"/>
    <cellStyle name="40% - Accent3 3 3 5" xfId="934"/>
    <cellStyle name="40% - Accent3 3 4" xfId="935"/>
    <cellStyle name="40% - Accent3 3 4 2" xfId="936"/>
    <cellStyle name="40% - Accent3 3 4 2 2" xfId="937"/>
    <cellStyle name="40% - Accent3 3 4 2 3" xfId="938"/>
    <cellStyle name="40% - Accent3 3 4 3" xfId="939"/>
    <cellStyle name="40% - Accent3 3 4 4" xfId="940"/>
    <cellStyle name="40% - Accent3 3 5" xfId="941"/>
    <cellStyle name="40% - Accent3 3 5 2" xfId="942"/>
    <cellStyle name="40% - Accent3 3 5 3" xfId="943"/>
    <cellStyle name="40% - Accent3 3 6" xfId="944"/>
    <cellStyle name="40% - Accent3 3 7" xfId="945"/>
    <cellStyle name="40% - Accent3 4" xfId="946"/>
    <cellStyle name="40% - Accent3 4 2" xfId="947"/>
    <cellStyle name="40% - Accent3 4 2 2" xfId="948"/>
    <cellStyle name="40% - Accent3 4 2 2 2" xfId="949"/>
    <cellStyle name="40% - Accent3 4 2 2 2 2" xfId="950"/>
    <cellStyle name="40% - Accent3 4 2 2 2 3" xfId="951"/>
    <cellStyle name="40% - Accent3 4 2 2 3" xfId="952"/>
    <cellStyle name="40% - Accent3 4 2 2 4" xfId="953"/>
    <cellStyle name="40% - Accent3 4 2 3" xfId="954"/>
    <cellStyle name="40% - Accent3 4 2 3 2" xfId="955"/>
    <cellStyle name="40% - Accent3 4 2 3 3" xfId="956"/>
    <cellStyle name="40% - Accent3 4 2 4" xfId="957"/>
    <cellStyle name="40% - Accent3 4 2 5" xfId="958"/>
    <cellStyle name="40% - Accent3 4 3" xfId="959"/>
    <cellStyle name="40% - Accent3 4 3 2" xfId="960"/>
    <cellStyle name="40% - Accent3 4 3 2 2" xfId="961"/>
    <cellStyle name="40% - Accent3 4 3 2 3" xfId="962"/>
    <cellStyle name="40% - Accent3 4 3 3" xfId="963"/>
    <cellStyle name="40% - Accent3 4 3 4" xfId="964"/>
    <cellStyle name="40% - Accent3 4 4" xfId="965"/>
    <cellStyle name="40% - Accent3 4 4 2" xfId="966"/>
    <cellStyle name="40% - Accent3 4 4 3" xfId="967"/>
    <cellStyle name="40% - Accent3 4 5" xfId="968"/>
    <cellStyle name="40% - Accent3 4 6" xfId="969"/>
    <cellStyle name="40% - Accent3 5" xfId="970"/>
    <cellStyle name="40% - Accent3 5 2" xfId="971"/>
    <cellStyle name="40% - Accent3 5 2 2" xfId="972"/>
    <cellStyle name="40% - Accent3 5 2 2 2" xfId="973"/>
    <cellStyle name="40% - Accent3 5 2 2 2 2" xfId="974"/>
    <cellStyle name="40% - Accent3 5 2 2 2 3" xfId="975"/>
    <cellStyle name="40% - Accent3 5 2 2 3" xfId="976"/>
    <cellStyle name="40% - Accent3 5 2 2 4" xfId="977"/>
    <cellStyle name="40% - Accent3 5 2 3" xfId="978"/>
    <cellStyle name="40% - Accent3 5 2 3 2" xfId="979"/>
    <cellStyle name="40% - Accent3 5 2 3 3" xfId="980"/>
    <cellStyle name="40% - Accent3 5 2 4" xfId="981"/>
    <cellStyle name="40% - Accent3 5 2 5" xfId="982"/>
    <cellStyle name="40% - Accent3 5 3" xfId="983"/>
    <cellStyle name="40% - Accent3 5 3 2" xfId="984"/>
    <cellStyle name="40% - Accent3 5 3 2 2" xfId="985"/>
    <cellStyle name="40% - Accent3 5 3 2 3" xfId="986"/>
    <cellStyle name="40% - Accent3 5 3 3" xfId="987"/>
    <cellStyle name="40% - Accent3 5 3 4" xfId="988"/>
    <cellStyle name="40% - Accent3 5 4" xfId="989"/>
    <cellStyle name="40% - Accent3 5 4 2" xfId="990"/>
    <cellStyle name="40% - Accent3 5 4 3" xfId="991"/>
    <cellStyle name="40% - Accent3 5 5" xfId="992"/>
    <cellStyle name="40% - Accent3 5 6" xfId="993"/>
    <cellStyle name="40% - Accent3 6" xfId="994"/>
    <cellStyle name="40% - Accent3 6 2" xfId="995"/>
    <cellStyle name="40% - Accent3 6 2 2" xfId="996"/>
    <cellStyle name="40% - Accent3 6 2 2 2" xfId="997"/>
    <cellStyle name="40% - Accent3 6 2 2 3" xfId="998"/>
    <cellStyle name="40% - Accent3 6 2 3" xfId="999"/>
    <cellStyle name="40% - Accent3 6 2 4" xfId="1000"/>
    <cellStyle name="40% - Accent3 6 3" xfId="1001"/>
    <cellStyle name="40% - Accent3 6 3 2" xfId="1002"/>
    <cellStyle name="40% - Accent3 6 3 3" xfId="1003"/>
    <cellStyle name="40% - Accent3 6 4" xfId="1004"/>
    <cellStyle name="40% - Accent3 6 5" xfId="1005"/>
    <cellStyle name="40% - Accent4 2" xfId="1006"/>
    <cellStyle name="40% - Accent4 2 2" xfId="1007"/>
    <cellStyle name="40% - Accent4 3" xfId="1008"/>
    <cellStyle name="40% - Accent4 3 2" xfId="1009"/>
    <cellStyle name="40% - Accent4 3 2 2" xfId="1010"/>
    <cellStyle name="40% - Accent4 3 2 2 2" xfId="1011"/>
    <cellStyle name="40% - Accent4 3 2 2 2 2" xfId="1012"/>
    <cellStyle name="40% - Accent4 3 2 2 2 2 2" xfId="1013"/>
    <cellStyle name="40% - Accent4 3 2 2 2 2 3" xfId="1014"/>
    <cellStyle name="40% - Accent4 3 2 2 2 3" xfId="1015"/>
    <cellStyle name="40% - Accent4 3 2 2 2 4" xfId="1016"/>
    <cellStyle name="40% - Accent4 3 2 2 3" xfId="1017"/>
    <cellStyle name="40% - Accent4 3 2 2 3 2" xfId="1018"/>
    <cellStyle name="40% - Accent4 3 2 2 3 3" xfId="1019"/>
    <cellStyle name="40% - Accent4 3 2 2 4" xfId="1020"/>
    <cellStyle name="40% - Accent4 3 2 2 5" xfId="1021"/>
    <cellStyle name="40% - Accent4 3 2 3" xfId="1022"/>
    <cellStyle name="40% - Accent4 3 2 3 2" xfId="1023"/>
    <cellStyle name="40% - Accent4 3 2 3 2 2" xfId="1024"/>
    <cellStyle name="40% - Accent4 3 2 3 2 3" xfId="1025"/>
    <cellStyle name="40% - Accent4 3 2 3 3" xfId="1026"/>
    <cellStyle name="40% - Accent4 3 2 3 4" xfId="1027"/>
    <cellStyle name="40% - Accent4 3 2 4" xfId="1028"/>
    <cellStyle name="40% - Accent4 3 2 4 2" xfId="1029"/>
    <cellStyle name="40% - Accent4 3 2 4 3" xfId="1030"/>
    <cellStyle name="40% - Accent4 3 2 5" xfId="1031"/>
    <cellStyle name="40% - Accent4 3 2 6" xfId="1032"/>
    <cellStyle name="40% - Accent4 3 3" xfId="1033"/>
    <cellStyle name="40% - Accent4 3 3 2" xfId="1034"/>
    <cellStyle name="40% - Accent4 3 3 2 2" xfId="1035"/>
    <cellStyle name="40% - Accent4 3 3 2 2 2" xfId="1036"/>
    <cellStyle name="40% - Accent4 3 3 2 2 3" xfId="1037"/>
    <cellStyle name="40% - Accent4 3 3 2 3" xfId="1038"/>
    <cellStyle name="40% - Accent4 3 3 2 4" xfId="1039"/>
    <cellStyle name="40% - Accent4 3 3 3" xfId="1040"/>
    <cellStyle name="40% - Accent4 3 3 3 2" xfId="1041"/>
    <cellStyle name="40% - Accent4 3 3 3 3" xfId="1042"/>
    <cellStyle name="40% - Accent4 3 3 4" xfId="1043"/>
    <cellStyle name="40% - Accent4 3 3 5" xfId="1044"/>
    <cellStyle name="40% - Accent4 3 4" xfId="1045"/>
    <cellStyle name="40% - Accent4 3 4 2" xfId="1046"/>
    <cellStyle name="40% - Accent4 3 4 2 2" xfId="1047"/>
    <cellStyle name="40% - Accent4 3 4 2 3" xfId="1048"/>
    <cellStyle name="40% - Accent4 3 4 3" xfId="1049"/>
    <cellStyle name="40% - Accent4 3 4 4" xfId="1050"/>
    <cellStyle name="40% - Accent4 3 5" xfId="1051"/>
    <cellStyle name="40% - Accent4 3 5 2" xfId="1052"/>
    <cellStyle name="40% - Accent4 3 5 3" xfId="1053"/>
    <cellStyle name="40% - Accent4 3 6" xfId="1054"/>
    <cellStyle name="40% - Accent4 3 7" xfId="1055"/>
    <cellStyle name="40% - Accent4 4" xfId="1056"/>
    <cellStyle name="40% - Accent4 4 2" xfId="1057"/>
    <cellStyle name="40% - Accent4 4 2 2" xfId="1058"/>
    <cellStyle name="40% - Accent4 4 2 2 2" xfId="1059"/>
    <cellStyle name="40% - Accent4 4 2 2 2 2" xfId="1060"/>
    <cellStyle name="40% - Accent4 4 2 2 2 3" xfId="1061"/>
    <cellStyle name="40% - Accent4 4 2 2 3" xfId="1062"/>
    <cellStyle name="40% - Accent4 4 2 2 4" xfId="1063"/>
    <cellStyle name="40% - Accent4 4 2 3" xfId="1064"/>
    <cellStyle name="40% - Accent4 4 2 3 2" xfId="1065"/>
    <cellStyle name="40% - Accent4 4 2 3 3" xfId="1066"/>
    <cellStyle name="40% - Accent4 4 2 4" xfId="1067"/>
    <cellStyle name="40% - Accent4 4 2 5" xfId="1068"/>
    <cellStyle name="40% - Accent4 4 3" xfId="1069"/>
    <cellStyle name="40% - Accent4 4 3 2" xfId="1070"/>
    <cellStyle name="40% - Accent4 4 3 2 2" xfId="1071"/>
    <cellStyle name="40% - Accent4 4 3 2 3" xfId="1072"/>
    <cellStyle name="40% - Accent4 4 3 3" xfId="1073"/>
    <cellStyle name="40% - Accent4 4 3 4" xfId="1074"/>
    <cellStyle name="40% - Accent4 4 4" xfId="1075"/>
    <cellStyle name="40% - Accent4 4 4 2" xfId="1076"/>
    <cellStyle name="40% - Accent4 4 4 3" xfId="1077"/>
    <cellStyle name="40% - Accent4 4 5" xfId="1078"/>
    <cellStyle name="40% - Accent4 4 6" xfId="1079"/>
    <cellStyle name="40% - Accent4 5" xfId="1080"/>
    <cellStyle name="40% - Accent4 5 2" xfId="1081"/>
    <cellStyle name="40% - Accent4 5 2 2" xfId="1082"/>
    <cellStyle name="40% - Accent4 5 2 2 2" xfId="1083"/>
    <cellStyle name="40% - Accent4 5 2 2 2 2" xfId="1084"/>
    <cellStyle name="40% - Accent4 5 2 2 2 3" xfId="1085"/>
    <cellStyle name="40% - Accent4 5 2 2 3" xfId="1086"/>
    <cellStyle name="40% - Accent4 5 2 2 4" xfId="1087"/>
    <cellStyle name="40% - Accent4 5 2 3" xfId="1088"/>
    <cellStyle name="40% - Accent4 5 2 3 2" xfId="1089"/>
    <cellStyle name="40% - Accent4 5 2 3 3" xfId="1090"/>
    <cellStyle name="40% - Accent4 5 2 4" xfId="1091"/>
    <cellStyle name="40% - Accent4 5 2 5" xfId="1092"/>
    <cellStyle name="40% - Accent4 5 3" xfId="1093"/>
    <cellStyle name="40% - Accent4 5 3 2" xfId="1094"/>
    <cellStyle name="40% - Accent4 5 3 2 2" xfId="1095"/>
    <cellStyle name="40% - Accent4 5 3 2 3" xfId="1096"/>
    <cellStyle name="40% - Accent4 5 3 3" xfId="1097"/>
    <cellStyle name="40% - Accent4 5 3 4" xfId="1098"/>
    <cellStyle name="40% - Accent4 5 4" xfId="1099"/>
    <cellStyle name="40% - Accent4 5 4 2" xfId="1100"/>
    <cellStyle name="40% - Accent4 5 4 3" xfId="1101"/>
    <cellStyle name="40% - Accent4 5 5" xfId="1102"/>
    <cellStyle name="40% - Accent4 5 6" xfId="1103"/>
    <cellStyle name="40% - Accent4 6" xfId="1104"/>
    <cellStyle name="40% - Accent4 6 2" xfId="1105"/>
    <cellStyle name="40% - Accent4 6 2 2" xfId="1106"/>
    <cellStyle name="40% - Accent4 6 2 2 2" xfId="1107"/>
    <cellStyle name="40% - Accent4 6 2 2 3" xfId="1108"/>
    <cellStyle name="40% - Accent4 6 2 3" xfId="1109"/>
    <cellStyle name="40% - Accent4 6 2 4" xfId="1110"/>
    <cellStyle name="40% - Accent4 6 3" xfId="1111"/>
    <cellStyle name="40% - Accent4 6 3 2" xfId="1112"/>
    <cellStyle name="40% - Accent4 6 3 3" xfId="1113"/>
    <cellStyle name="40% - Accent4 6 4" xfId="1114"/>
    <cellStyle name="40% - Accent4 6 5" xfId="1115"/>
    <cellStyle name="40% - Accent5 2" xfId="1116"/>
    <cellStyle name="40% - Accent5 2 2" xfId="1117"/>
    <cellStyle name="40% - Accent5 3" xfId="1118"/>
    <cellStyle name="40% - Accent5 3 2" xfId="1119"/>
    <cellStyle name="40% - Accent5 3 2 2" xfId="1120"/>
    <cellStyle name="40% - Accent5 3 2 2 2" xfId="1121"/>
    <cellStyle name="40% - Accent5 3 2 2 2 2" xfId="1122"/>
    <cellStyle name="40% - Accent5 3 2 2 2 2 2" xfId="1123"/>
    <cellStyle name="40% - Accent5 3 2 2 2 2 3" xfId="1124"/>
    <cellStyle name="40% - Accent5 3 2 2 2 3" xfId="1125"/>
    <cellStyle name="40% - Accent5 3 2 2 2 4" xfId="1126"/>
    <cellStyle name="40% - Accent5 3 2 2 3" xfId="1127"/>
    <cellStyle name="40% - Accent5 3 2 2 3 2" xfId="1128"/>
    <cellStyle name="40% - Accent5 3 2 2 3 3" xfId="1129"/>
    <cellStyle name="40% - Accent5 3 2 2 4" xfId="1130"/>
    <cellStyle name="40% - Accent5 3 2 2 5" xfId="1131"/>
    <cellStyle name="40% - Accent5 3 2 3" xfId="1132"/>
    <cellStyle name="40% - Accent5 3 2 3 2" xfId="1133"/>
    <cellStyle name="40% - Accent5 3 2 3 2 2" xfId="1134"/>
    <cellStyle name="40% - Accent5 3 2 3 2 3" xfId="1135"/>
    <cellStyle name="40% - Accent5 3 2 3 3" xfId="1136"/>
    <cellStyle name="40% - Accent5 3 2 3 4" xfId="1137"/>
    <cellStyle name="40% - Accent5 3 2 4" xfId="1138"/>
    <cellStyle name="40% - Accent5 3 2 4 2" xfId="1139"/>
    <cellStyle name="40% - Accent5 3 2 4 3" xfId="1140"/>
    <cellStyle name="40% - Accent5 3 2 5" xfId="1141"/>
    <cellStyle name="40% - Accent5 3 2 6" xfId="1142"/>
    <cellStyle name="40% - Accent5 3 3" xfId="1143"/>
    <cellStyle name="40% - Accent5 3 3 2" xfId="1144"/>
    <cellStyle name="40% - Accent5 3 3 2 2" xfId="1145"/>
    <cellStyle name="40% - Accent5 3 3 2 2 2" xfId="1146"/>
    <cellStyle name="40% - Accent5 3 3 2 2 3" xfId="1147"/>
    <cellStyle name="40% - Accent5 3 3 2 3" xfId="1148"/>
    <cellStyle name="40% - Accent5 3 3 2 4" xfId="1149"/>
    <cellStyle name="40% - Accent5 3 3 3" xfId="1150"/>
    <cellStyle name="40% - Accent5 3 3 3 2" xfId="1151"/>
    <cellStyle name="40% - Accent5 3 3 3 3" xfId="1152"/>
    <cellStyle name="40% - Accent5 3 3 4" xfId="1153"/>
    <cellStyle name="40% - Accent5 3 3 5" xfId="1154"/>
    <cellStyle name="40% - Accent5 3 4" xfId="1155"/>
    <cellStyle name="40% - Accent5 3 4 2" xfId="1156"/>
    <cellStyle name="40% - Accent5 3 4 2 2" xfId="1157"/>
    <cellStyle name="40% - Accent5 3 4 2 3" xfId="1158"/>
    <cellStyle name="40% - Accent5 3 4 3" xfId="1159"/>
    <cellStyle name="40% - Accent5 3 4 4" xfId="1160"/>
    <cellStyle name="40% - Accent5 3 5" xfId="1161"/>
    <cellStyle name="40% - Accent5 3 5 2" xfId="1162"/>
    <cellStyle name="40% - Accent5 3 5 3" xfId="1163"/>
    <cellStyle name="40% - Accent5 3 6" xfId="1164"/>
    <cellStyle name="40% - Accent5 3 7" xfId="1165"/>
    <cellStyle name="40% - Accent5 4" xfId="1166"/>
    <cellStyle name="40% - Accent5 4 2" xfId="1167"/>
    <cellStyle name="40% - Accent5 4 2 2" xfId="1168"/>
    <cellStyle name="40% - Accent5 4 2 2 2" xfId="1169"/>
    <cellStyle name="40% - Accent5 4 2 2 2 2" xfId="1170"/>
    <cellStyle name="40% - Accent5 4 2 2 2 3" xfId="1171"/>
    <cellStyle name="40% - Accent5 4 2 2 3" xfId="1172"/>
    <cellStyle name="40% - Accent5 4 2 2 4" xfId="1173"/>
    <cellStyle name="40% - Accent5 4 2 3" xfId="1174"/>
    <cellStyle name="40% - Accent5 4 2 3 2" xfId="1175"/>
    <cellStyle name="40% - Accent5 4 2 3 3" xfId="1176"/>
    <cellStyle name="40% - Accent5 4 2 4" xfId="1177"/>
    <cellStyle name="40% - Accent5 4 2 5" xfId="1178"/>
    <cellStyle name="40% - Accent5 4 3" xfId="1179"/>
    <cellStyle name="40% - Accent5 4 3 2" xfId="1180"/>
    <cellStyle name="40% - Accent5 4 3 2 2" xfId="1181"/>
    <cellStyle name="40% - Accent5 4 3 2 3" xfId="1182"/>
    <cellStyle name="40% - Accent5 4 3 3" xfId="1183"/>
    <cellStyle name="40% - Accent5 4 3 4" xfId="1184"/>
    <cellStyle name="40% - Accent5 4 4" xfId="1185"/>
    <cellStyle name="40% - Accent5 4 4 2" xfId="1186"/>
    <cellStyle name="40% - Accent5 4 4 3" xfId="1187"/>
    <cellStyle name="40% - Accent5 4 5" xfId="1188"/>
    <cellStyle name="40% - Accent5 4 6" xfId="1189"/>
    <cellStyle name="40% - Accent5 5" xfId="1190"/>
    <cellStyle name="40% - Accent5 5 2" xfId="1191"/>
    <cellStyle name="40% - Accent5 5 2 2" xfId="1192"/>
    <cellStyle name="40% - Accent5 5 2 2 2" xfId="1193"/>
    <cellStyle name="40% - Accent5 5 2 2 2 2" xfId="1194"/>
    <cellStyle name="40% - Accent5 5 2 2 2 3" xfId="1195"/>
    <cellStyle name="40% - Accent5 5 2 2 3" xfId="1196"/>
    <cellStyle name="40% - Accent5 5 2 2 4" xfId="1197"/>
    <cellStyle name="40% - Accent5 5 2 3" xfId="1198"/>
    <cellStyle name="40% - Accent5 5 2 3 2" xfId="1199"/>
    <cellStyle name="40% - Accent5 5 2 3 3" xfId="1200"/>
    <cellStyle name="40% - Accent5 5 2 4" xfId="1201"/>
    <cellStyle name="40% - Accent5 5 2 5" xfId="1202"/>
    <cellStyle name="40% - Accent5 5 3" xfId="1203"/>
    <cellStyle name="40% - Accent5 5 3 2" xfId="1204"/>
    <cellStyle name="40% - Accent5 5 3 2 2" xfId="1205"/>
    <cellStyle name="40% - Accent5 5 3 2 3" xfId="1206"/>
    <cellStyle name="40% - Accent5 5 3 3" xfId="1207"/>
    <cellStyle name="40% - Accent5 5 3 4" xfId="1208"/>
    <cellStyle name="40% - Accent5 5 4" xfId="1209"/>
    <cellStyle name="40% - Accent5 5 4 2" xfId="1210"/>
    <cellStyle name="40% - Accent5 5 4 3" xfId="1211"/>
    <cellStyle name="40% - Accent5 5 5" xfId="1212"/>
    <cellStyle name="40% - Accent5 5 6" xfId="1213"/>
    <cellStyle name="40% - Accent5 6" xfId="1214"/>
    <cellStyle name="40% - Accent5 6 2" xfId="1215"/>
    <cellStyle name="40% - Accent5 6 2 2" xfId="1216"/>
    <cellStyle name="40% - Accent5 6 2 2 2" xfId="1217"/>
    <cellStyle name="40% - Accent5 6 2 2 3" xfId="1218"/>
    <cellStyle name="40% - Accent5 6 2 3" xfId="1219"/>
    <cellStyle name="40% - Accent5 6 2 4" xfId="1220"/>
    <cellStyle name="40% - Accent5 6 3" xfId="1221"/>
    <cellStyle name="40% - Accent5 6 3 2" xfId="1222"/>
    <cellStyle name="40% - Accent5 6 3 3" xfId="1223"/>
    <cellStyle name="40% - Accent5 6 4" xfId="1224"/>
    <cellStyle name="40% - Accent5 6 5" xfId="1225"/>
    <cellStyle name="40% - Accent6 2" xfId="1226"/>
    <cellStyle name="40% - Accent6 2 2" xfId="1227"/>
    <cellStyle name="40% - Accent6 3" xfId="1228"/>
    <cellStyle name="40% - Accent6 3 2" xfId="1229"/>
    <cellStyle name="40% - Accent6 3 2 2" xfId="1230"/>
    <cellStyle name="40% - Accent6 3 2 2 2" xfId="1231"/>
    <cellStyle name="40% - Accent6 3 2 2 2 2" xfId="1232"/>
    <cellStyle name="40% - Accent6 3 2 2 2 2 2" xfId="1233"/>
    <cellStyle name="40% - Accent6 3 2 2 2 2 3" xfId="1234"/>
    <cellStyle name="40% - Accent6 3 2 2 2 3" xfId="1235"/>
    <cellStyle name="40% - Accent6 3 2 2 2 4" xfId="1236"/>
    <cellStyle name="40% - Accent6 3 2 2 3" xfId="1237"/>
    <cellStyle name="40% - Accent6 3 2 2 3 2" xfId="1238"/>
    <cellStyle name="40% - Accent6 3 2 2 3 3" xfId="1239"/>
    <cellStyle name="40% - Accent6 3 2 2 4" xfId="1240"/>
    <cellStyle name="40% - Accent6 3 2 2 5" xfId="1241"/>
    <cellStyle name="40% - Accent6 3 2 3" xfId="1242"/>
    <cellStyle name="40% - Accent6 3 2 3 2" xfId="1243"/>
    <cellStyle name="40% - Accent6 3 2 3 2 2" xfId="1244"/>
    <cellStyle name="40% - Accent6 3 2 3 2 3" xfId="1245"/>
    <cellStyle name="40% - Accent6 3 2 3 3" xfId="1246"/>
    <cellStyle name="40% - Accent6 3 2 3 4" xfId="1247"/>
    <cellStyle name="40% - Accent6 3 2 4" xfId="1248"/>
    <cellStyle name="40% - Accent6 3 2 4 2" xfId="1249"/>
    <cellStyle name="40% - Accent6 3 2 4 3" xfId="1250"/>
    <cellStyle name="40% - Accent6 3 2 5" xfId="1251"/>
    <cellStyle name="40% - Accent6 3 2 6" xfId="1252"/>
    <cellStyle name="40% - Accent6 3 3" xfId="1253"/>
    <cellStyle name="40% - Accent6 3 3 2" xfId="1254"/>
    <cellStyle name="40% - Accent6 3 3 2 2" xfId="1255"/>
    <cellStyle name="40% - Accent6 3 3 2 2 2" xfId="1256"/>
    <cellStyle name="40% - Accent6 3 3 2 2 3" xfId="1257"/>
    <cellStyle name="40% - Accent6 3 3 2 3" xfId="1258"/>
    <cellStyle name="40% - Accent6 3 3 2 4" xfId="1259"/>
    <cellStyle name="40% - Accent6 3 3 3" xfId="1260"/>
    <cellStyle name="40% - Accent6 3 3 3 2" xfId="1261"/>
    <cellStyle name="40% - Accent6 3 3 3 3" xfId="1262"/>
    <cellStyle name="40% - Accent6 3 3 4" xfId="1263"/>
    <cellStyle name="40% - Accent6 3 3 5" xfId="1264"/>
    <cellStyle name="40% - Accent6 3 4" xfId="1265"/>
    <cellStyle name="40% - Accent6 3 4 2" xfId="1266"/>
    <cellStyle name="40% - Accent6 3 4 2 2" xfId="1267"/>
    <cellStyle name="40% - Accent6 3 4 2 3" xfId="1268"/>
    <cellStyle name="40% - Accent6 3 4 3" xfId="1269"/>
    <cellStyle name="40% - Accent6 3 4 4" xfId="1270"/>
    <cellStyle name="40% - Accent6 3 5" xfId="1271"/>
    <cellStyle name="40% - Accent6 3 5 2" xfId="1272"/>
    <cellStyle name="40% - Accent6 3 5 3" xfId="1273"/>
    <cellStyle name="40% - Accent6 3 6" xfId="1274"/>
    <cellStyle name="40% - Accent6 3 7" xfId="1275"/>
    <cellStyle name="40% - Accent6 4" xfId="1276"/>
    <cellStyle name="40% - Accent6 4 2" xfId="1277"/>
    <cellStyle name="40% - Accent6 4 2 2" xfId="1278"/>
    <cellStyle name="40% - Accent6 4 2 2 2" xfId="1279"/>
    <cellStyle name="40% - Accent6 4 2 2 2 2" xfId="1280"/>
    <cellStyle name="40% - Accent6 4 2 2 2 3" xfId="1281"/>
    <cellStyle name="40% - Accent6 4 2 2 3" xfId="1282"/>
    <cellStyle name="40% - Accent6 4 2 2 4" xfId="1283"/>
    <cellStyle name="40% - Accent6 4 2 3" xfId="1284"/>
    <cellStyle name="40% - Accent6 4 2 3 2" xfId="1285"/>
    <cellStyle name="40% - Accent6 4 2 3 3" xfId="1286"/>
    <cellStyle name="40% - Accent6 4 2 4" xfId="1287"/>
    <cellStyle name="40% - Accent6 4 2 5" xfId="1288"/>
    <cellStyle name="40% - Accent6 4 3" xfId="1289"/>
    <cellStyle name="40% - Accent6 4 3 2" xfId="1290"/>
    <cellStyle name="40% - Accent6 4 3 2 2" xfId="1291"/>
    <cellStyle name="40% - Accent6 4 3 2 3" xfId="1292"/>
    <cellStyle name="40% - Accent6 4 3 3" xfId="1293"/>
    <cellStyle name="40% - Accent6 4 3 4" xfId="1294"/>
    <cellStyle name="40% - Accent6 4 4" xfId="1295"/>
    <cellStyle name="40% - Accent6 4 4 2" xfId="1296"/>
    <cellStyle name="40% - Accent6 4 4 3" xfId="1297"/>
    <cellStyle name="40% - Accent6 4 5" xfId="1298"/>
    <cellStyle name="40% - Accent6 4 6" xfId="1299"/>
    <cellStyle name="40% - Accent6 5" xfId="1300"/>
    <cellStyle name="40% - Accent6 5 2" xfId="1301"/>
    <cellStyle name="40% - Accent6 5 2 2" xfId="1302"/>
    <cellStyle name="40% - Accent6 5 2 2 2" xfId="1303"/>
    <cellStyle name="40% - Accent6 5 2 2 2 2" xfId="1304"/>
    <cellStyle name="40% - Accent6 5 2 2 2 3" xfId="1305"/>
    <cellStyle name="40% - Accent6 5 2 2 3" xfId="1306"/>
    <cellStyle name="40% - Accent6 5 2 2 4" xfId="1307"/>
    <cellStyle name="40% - Accent6 5 2 3" xfId="1308"/>
    <cellStyle name="40% - Accent6 5 2 3 2" xfId="1309"/>
    <cellStyle name="40% - Accent6 5 2 3 3" xfId="1310"/>
    <cellStyle name="40% - Accent6 5 2 4" xfId="1311"/>
    <cellStyle name="40% - Accent6 5 2 5" xfId="1312"/>
    <cellStyle name="40% - Accent6 5 3" xfId="1313"/>
    <cellStyle name="40% - Accent6 5 3 2" xfId="1314"/>
    <cellStyle name="40% - Accent6 5 3 2 2" xfId="1315"/>
    <cellStyle name="40% - Accent6 5 3 2 3" xfId="1316"/>
    <cellStyle name="40% - Accent6 5 3 3" xfId="1317"/>
    <cellStyle name="40% - Accent6 5 3 4" xfId="1318"/>
    <cellStyle name="40% - Accent6 5 4" xfId="1319"/>
    <cellStyle name="40% - Accent6 5 4 2" xfId="1320"/>
    <cellStyle name="40% - Accent6 5 4 3" xfId="1321"/>
    <cellStyle name="40% - Accent6 5 5" xfId="1322"/>
    <cellStyle name="40% - Accent6 5 6" xfId="1323"/>
    <cellStyle name="40% - Accent6 6" xfId="1324"/>
    <cellStyle name="40% - Accent6 6 2" xfId="1325"/>
    <cellStyle name="40% - Accent6 6 2 2" xfId="1326"/>
    <cellStyle name="40% - Accent6 6 2 2 2" xfId="1327"/>
    <cellStyle name="40% - Accent6 6 2 2 3" xfId="1328"/>
    <cellStyle name="40% - Accent6 6 2 3" xfId="1329"/>
    <cellStyle name="40% - Accent6 6 2 4" xfId="1330"/>
    <cellStyle name="40% - Accent6 6 3" xfId="1331"/>
    <cellStyle name="40% - Accent6 6 3 2" xfId="1332"/>
    <cellStyle name="40% - Accent6 6 3 3" xfId="1333"/>
    <cellStyle name="40% - Accent6 6 4" xfId="1334"/>
    <cellStyle name="40% - Accent6 6 5" xfId="1335"/>
    <cellStyle name="5 indents" xfId="1336"/>
    <cellStyle name="60% - Accent1 2" xfId="1337"/>
    <cellStyle name="60% - Accent2 2" xfId="1338"/>
    <cellStyle name="60% - Accent3 2" xfId="1339"/>
    <cellStyle name="60% - Accent4 2" xfId="1340"/>
    <cellStyle name="60% - Accent5 2" xfId="1341"/>
    <cellStyle name="60% - Accent6 2" xfId="1342"/>
    <cellStyle name="Accent1 2" xfId="1343"/>
    <cellStyle name="Accent2 2" xfId="1344"/>
    <cellStyle name="Accent3 2" xfId="1345"/>
    <cellStyle name="Accent4 2" xfId="1346"/>
    <cellStyle name="Accent5 2" xfId="1347"/>
    <cellStyle name="Accent6 2" xfId="1348"/>
    <cellStyle name="Bad 2" xfId="1349"/>
    <cellStyle name="Calculation 2" xfId="1350"/>
    <cellStyle name="Calculation 2 2" xfId="1351"/>
    <cellStyle name="Calculation 2 2 2" xfId="1352"/>
    <cellStyle name="Calculation 2 3" xfId="1353"/>
    <cellStyle name="Calculation 2 3 2" xfId="1354"/>
    <cellStyle name="Calculation 2 4" xfId="1355"/>
    <cellStyle name="Check Cell 2" xfId="1356"/>
    <cellStyle name="Comma 2" xfId="1357"/>
    <cellStyle name="Comma 2 2" xfId="1358"/>
    <cellStyle name="Comma 2 2 2" xfId="4154"/>
    <cellStyle name="Comma 2 3" xfId="1359"/>
    <cellStyle name="Comma 2 3 2" xfId="1360"/>
    <cellStyle name="Comma 2 3 2 2" xfId="1361"/>
    <cellStyle name="Comma 2 3 2 3" xfId="1362"/>
    <cellStyle name="Comma 2 3 3" xfId="1363"/>
    <cellStyle name="Comma 2 3 4" xfId="1364"/>
    <cellStyle name="Comma 2 4" xfId="1365"/>
    <cellStyle name="Comma 2 4 2" xfId="1366"/>
    <cellStyle name="Comma 2 4 2 2" xfId="1367"/>
    <cellStyle name="Comma 2 4 2 3" xfId="1368"/>
    <cellStyle name="Comma 2 4 3" xfId="1369"/>
    <cellStyle name="Comma 2 4 4" xfId="1370"/>
    <cellStyle name="Comma 2 5" xfId="1371"/>
    <cellStyle name="Comma 2 5 2" xfId="1372"/>
    <cellStyle name="Comma 2 5 2 2" xfId="1373"/>
    <cellStyle name="Comma 2 5 2 3" xfId="1374"/>
    <cellStyle name="Comma 2 5 3" xfId="1375"/>
    <cellStyle name="Comma 2 5 4" xfId="1376"/>
    <cellStyle name="Comma 2 6" xfId="1377"/>
    <cellStyle name="Comma 2 6 2" xfId="4155"/>
    <cellStyle name="Comma 2 7" xfId="4153"/>
    <cellStyle name="Comma 3" xfId="1378"/>
    <cellStyle name="Comma 3 2" xfId="1379"/>
    <cellStyle name="Comma 3 2 2" xfId="1380"/>
    <cellStyle name="Comma 3 2 2 2" xfId="1381"/>
    <cellStyle name="Comma 3 2 2 3" xfId="1382"/>
    <cellStyle name="Comma 3 2 3" xfId="1383"/>
    <cellStyle name="Comma 3 2 4" xfId="1384"/>
    <cellStyle name="Comma 3 3" xfId="1385"/>
    <cellStyle name="Comma 3 3 2" xfId="1386"/>
    <cellStyle name="Comma 3 3 2 2" xfId="1387"/>
    <cellStyle name="Comma 3 3 2 3" xfId="1388"/>
    <cellStyle name="Comma 3 3 3" xfId="1389"/>
    <cellStyle name="Comma 3 3 4" xfId="1390"/>
    <cellStyle name="Comma 3 4" xfId="1391"/>
    <cellStyle name="Comma 3 4 2" xfId="1392"/>
    <cellStyle name="Comma 3 4 3" xfId="1393"/>
    <cellStyle name="Comma 3 5" xfId="1394"/>
    <cellStyle name="Comma 3 6" xfId="1395"/>
    <cellStyle name="Comma 4" xfId="1396"/>
    <cellStyle name="Comma 4 2" xfId="4156"/>
    <cellStyle name="Comma 5" xfId="1397"/>
    <cellStyle name="Comma 5 2" xfId="1398"/>
    <cellStyle name="Comma 5 2 2" xfId="1399"/>
    <cellStyle name="Comma 5 2 3" xfId="1400"/>
    <cellStyle name="Comma 5 3" xfId="1401"/>
    <cellStyle name="Comma 5 4" xfId="1402"/>
    <cellStyle name="Comma 6" xfId="1403"/>
    <cellStyle name="Comma 6 2" xfId="1404"/>
    <cellStyle name="Comma 6 2 2" xfId="1405"/>
    <cellStyle name="Comma 6 2 3" xfId="1406"/>
    <cellStyle name="Comma 6 3" xfId="1407"/>
    <cellStyle name="Comma 6 4" xfId="1408"/>
    <cellStyle name="Comma 7" xfId="1409"/>
    <cellStyle name="Comma 7 2" xfId="1410"/>
    <cellStyle name="Comma 7 2 2" xfId="1411"/>
    <cellStyle name="Comma 7 2 3" xfId="1412"/>
    <cellStyle name="Comma 7 3" xfId="1413"/>
    <cellStyle name="Comma 7 4" xfId="1414"/>
    <cellStyle name="Comma 8" xfId="4149"/>
    <cellStyle name="Comma(3)" xfId="1415"/>
    <cellStyle name="Currency 2" xfId="1416"/>
    <cellStyle name="Currency 3" xfId="1417"/>
    <cellStyle name="Explanatory Text 2" xfId="1418"/>
    <cellStyle name="Good 2" xfId="1419"/>
    <cellStyle name="Heading 1 2" xfId="1420"/>
    <cellStyle name="Heading 1 2 2" xfId="1421"/>
    <cellStyle name="Heading 1 2 2 2" xfId="1422"/>
    <cellStyle name="Heading 1 2 2 2 2" xfId="1423"/>
    <cellStyle name="Heading 1 2 2 2 2 2" xfId="1424"/>
    <cellStyle name="Heading 1 2 2 2 3" xfId="1425"/>
    <cellStyle name="Heading 1 2 2 3" xfId="1426"/>
    <cellStyle name="Heading 1 2 2 3 2" xfId="1427"/>
    <cellStyle name="Heading 1 2 2 3 2 2" xfId="1428"/>
    <cellStyle name="Heading 1 2 2 3 3" xfId="1429"/>
    <cellStyle name="Heading 1 2 2 4" xfId="1430"/>
    <cellStyle name="Heading 1 2 2 4 2" xfId="1431"/>
    <cellStyle name="Heading 1 2 3" xfId="1432"/>
    <cellStyle name="Heading 1 2 3 2" xfId="1433"/>
    <cellStyle name="Heading 1 2 3 2 2" xfId="1434"/>
    <cellStyle name="Heading 1 2 3 3" xfId="1435"/>
    <cellStyle name="Heading 1 2 4" xfId="1436"/>
    <cellStyle name="Heading 1 2 4 2" xfId="1437"/>
    <cellStyle name="Heading 1 2 4 2 2" xfId="1438"/>
    <cellStyle name="Heading 1 2 4 3" xfId="1439"/>
    <cellStyle name="Heading 1 2 5" xfId="1440"/>
    <cellStyle name="Heading 1 2 5 2" xfId="1441"/>
    <cellStyle name="Heading 2 2" xfId="1442"/>
    <cellStyle name="Heading 2 2 2" xfId="1443"/>
    <cellStyle name="Heading 2 2 2 2" xfId="1444"/>
    <cellStyle name="Heading 2 2 2 2 2" xfId="1445"/>
    <cellStyle name="Heading 2 2 2 2 2 2" xfId="1446"/>
    <cellStyle name="Heading 2 2 2 2 2 2 2" xfId="1447"/>
    <cellStyle name="Heading 2 2 2 2 3" xfId="1448"/>
    <cellStyle name="Heading 2 2 2 2 3 2" xfId="1449"/>
    <cellStyle name="Heading 2 2 2 3" xfId="1450"/>
    <cellStyle name="Heading 2 2 2 3 2" xfId="1451"/>
    <cellStyle name="Heading 2 2 2 3 2 2" xfId="1452"/>
    <cellStyle name="Heading 2 2 2 3 2 2 2" xfId="1453"/>
    <cellStyle name="Heading 2 2 2 3 3" xfId="1454"/>
    <cellStyle name="Heading 2 2 2 3 3 2" xfId="1455"/>
    <cellStyle name="Heading 2 2 2 4" xfId="1456"/>
    <cellStyle name="Heading 2 2 2 4 2" xfId="1457"/>
    <cellStyle name="Heading 2 2 2 4 2 2" xfId="1458"/>
    <cellStyle name="Heading 2 2 2 4 2 2 2" xfId="1459"/>
    <cellStyle name="Heading 2 2 2 4 3" xfId="1460"/>
    <cellStyle name="Heading 2 2 2 4 3 2" xfId="1461"/>
    <cellStyle name="Heading 2 2 3" xfId="1462"/>
    <cellStyle name="Heading 2 2 3 2" xfId="1463"/>
    <cellStyle name="Heading 2 2 3 2 2" xfId="1464"/>
    <cellStyle name="Heading 2 2 3 2 2 2" xfId="1465"/>
    <cellStyle name="Heading 2 2 3 3" xfId="1466"/>
    <cellStyle name="Heading 2 2 3 3 2" xfId="1467"/>
    <cellStyle name="Heading 2 2 4" xfId="1468"/>
    <cellStyle name="Heading 2 2 4 2" xfId="1469"/>
    <cellStyle name="Heading 2 2 4 2 2" xfId="1470"/>
    <cellStyle name="Heading 2 2 4 2 2 2" xfId="1471"/>
    <cellStyle name="Heading 2 2 4 3" xfId="1472"/>
    <cellStyle name="Heading 2 2 4 3 2" xfId="1473"/>
    <cellStyle name="Heading 2 2 5" xfId="1474"/>
    <cellStyle name="Heading 2 2 5 2" xfId="1475"/>
    <cellStyle name="Heading 2 2 5 2 2" xfId="1476"/>
    <cellStyle name="Heading 2 2 5 2 2 2" xfId="1477"/>
    <cellStyle name="Heading 2 2 5 3" xfId="1478"/>
    <cellStyle name="Heading 2 2 5 3 2" xfId="1479"/>
    <cellStyle name="Heading 3 2" xfId="1480"/>
    <cellStyle name="Heading 4 2" xfId="1481"/>
    <cellStyle name="imf-one decimal" xfId="1482"/>
    <cellStyle name="imf-zero decimal" xfId="1483"/>
    <cellStyle name="Input 2" xfId="1484"/>
    <cellStyle name="Input 2 2" xfId="1485"/>
    <cellStyle name="Input 2 2 2" xfId="1486"/>
    <cellStyle name="Input 2 3" xfId="1487"/>
    <cellStyle name="Input 2 3 2" xfId="1488"/>
    <cellStyle name="Input 2 4" xfId="1489"/>
    <cellStyle name="Linked Cell 2" xfId="1490"/>
    <cellStyle name="Neutral 2" xfId="1491"/>
    <cellStyle name="Normal" xfId="0" builtinId="0"/>
    <cellStyle name="Normal 10" xfId="1492"/>
    <cellStyle name="Normal 10 2" xfId="1493"/>
    <cellStyle name="Normal 10 2 2" xfId="1494"/>
    <cellStyle name="Normal 10 2 2 2" xfId="1495"/>
    <cellStyle name="Normal 10 2 2 3" xfId="1496"/>
    <cellStyle name="Normal 10 2 3" xfId="1497"/>
    <cellStyle name="Normal 10 2 4" xfId="1498"/>
    <cellStyle name="Normal 10 3" xfId="1499"/>
    <cellStyle name="Normal 10 3 2" xfId="1500"/>
    <cellStyle name="Normal 10 3 2 2" xfId="1501"/>
    <cellStyle name="Normal 10 3 2 3" xfId="1502"/>
    <cellStyle name="Normal 10 3 3" xfId="1503"/>
    <cellStyle name="Normal 10 3 4" xfId="1504"/>
    <cellStyle name="Normal 10 4" xfId="1505"/>
    <cellStyle name="Normal 10 4 2" xfId="1506"/>
    <cellStyle name="Normal 10 4 3" xfId="1507"/>
    <cellStyle name="Normal 10 5" xfId="1508"/>
    <cellStyle name="Normal 10 6" xfId="1509"/>
    <cellStyle name="Normal 11" xfId="1510"/>
    <cellStyle name="Normal 11 2" xfId="1511"/>
    <cellStyle name="Normal 11 2 2" xfId="1512"/>
    <cellStyle name="Normal 11 2 2 2" xfId="1513"/>
    <cellStyle name="Normal 11 2 2 3" xfId="1514"/>
    <cellStyle name="Normal 11 2 3" xfId="1515"/>
    <cellStyle name="Normal 11 2 4" xfId="1516"/>
    <cellStyle name="Normal 11 3" xfId="1517"/>
    <cellStyle name="Normal 11 3 2" xfId="1518"/>
    <cellStyle name="Normal 11 3 2 2" xfId="1519"/>
    <cellStyle name="Normal 11 3 2 3" xfId="1520"/>
    <cellStyle name="Normal 11 3 3" xfId="1521"/>
    <cellStyle name="Normal 11 3 4" xfId="1522"/>
    <cellStyle name="Normal 11 4" xfId="1523"/>
    <cellStyle name="Normal 11 4 2" xfId="1524"/>
    <cellStyle name="Normal 11 4 3" xfId="1525"/>
    <cellStyle name="Normal 11 5" xfId="1526"/>
    <cellStyle name="Normal 11 6" xfId="1527"/>
    <cellStyle name="Normal 12" xfId="1528"/>
    <cellStyle name="Normal 12 2" xfId="1529"/>
    <cellStyle name="Normal 12 2 2" xfId="1530"/>
    <cellStyle name="Normal 12 2 2 2" xfId="1531"/>
    <cellStyle name="Normal 12 2 2 3" xfId="1532"/>
    <cellStyle name="Normal 12 2 3" xfId="1533"/>
    <cellStyle name="Normal 12 2 4" xfId="1534"/>
    <cellStyle name="Normal 12 3" xfId="1535"/>
    <cellStyle name="Normal 12 3 2" xfId="1536"/>
    <cellStyle name="Normal 12 3 2 2" xfId="1537"/>
    <cellStyle name="Normal 12 3 2 3" xfId="1538"/>
    <cellStyle name="Normal 12 3 3" xfId="1539"/>
    <cellStyle name="Normal 12 3 4" xfId="1540"/>
    <cellStyle name="Normal 12 4" xfId="1541"/>
    <cellStyle name="Normal 12 4 2" xfId="1542"/>
    <cellStyle name="Normal 12 4 3" xfId="1543"/>
    <cellStyle name="Normal 12 5" xfId="1544"/>
    <cellStyle name="Normal 12 6" xfId="1545"/>
    <cellStyle name="Normal 13" xfId="1546"/>
    <cellStyle name="Normal 13 2" xfId="1547"/>
    <cellStyle name="Normal 13 2 2" xfId="1548"/>
    <cellStyle name="Normal 13 2 2 2" xfId="1549"/>
    <cellStyle name="Normal 13 2 2 3" xfId="1550"/>
    <cellStyle name="Normal 13 2 3" xfId="1551"/>
    <cellStyle name="Normal 13 2 4" xfId="1552"/>
    <cellStyle name="Normal 13 3" xfId="1553"/>
    <cellStyle name="Normal 13 3 2" xfId="1554"/>
    <cellStyle name="Normal 13 3 2 2" xfId="1555"/>
    <cellStyle name="Normal 13 3 2 3" xfId="1556"/>
    <cellStyle name="Normal 13 3 3" xfId="1557"/>
    <cellStyle name="Normal 13 3 4" xfId="1558"/>
    <cellStyle name="Normal 13 4" xfId="1559"/>
    <cellStyle name="Normal 13 4 2" xfId="1560"/>
    <cellStyle name="Normal 13 4 3" xfId="1561"/>
    <cellStyle name="Normal 13 5" xfId="1562"/>
    <cellStyle name="Normal 13 6" xfId="1563"/>
    <cellStyle name="Normal 14" xfId="1564"/>
    <cellStyle name="Normal 14 2" xfId="1565"/>
    <cellStyle name="Normal 14 2 2" xfId="1566"/>
    <cellStyle name="Normal 14 2 2 2" xfId="1567"/>
    <cellStyle name="Normal 14 2 2 3" xfId="1568"/>
    <cellStyle name="Normal 14 2 3" xfId="1569"/>
    <cellStyle name="Normal 14 2 4" xfId="1570"/>
    <cellStyle name="Normal 14 3" xfId="1571"/>
    <cellStyle name="Normal 14 3 2" xfId="1572"/>
    <cellStyle name="Normal 14 3 2 2" xfId="1573"/>
    <cellStyle name="Normal 14 3 2 3" xfId="1574"/>
    <cellStyle name="Normal 14 3 3" xfId="1575"/>
    <cellStyle name="Normal 14 3 4" xfId="1576"/>
    <cellStyle name="Normal 14 4" xfId="1577"/>
    <cellStyle name="Normal 14 4 2" xfId="1578"/>
    <cellStyle name="Normal 14 4 3" xfId="1579"/>
    <cellStyle name="Normal 14 5" xfId="1580"/>
    <cellStyle name="Normal 14 6" xfId="1581"/>
    <cellStyle name="Normal 15" xfId="1582"/>
    <cellStyle name="Normal 15 2" xfId="3"/>
    <cellStyle name="Normal 15 3" xfId="1583"/>
    <cellStyle name="Normal 16" xfId="1584"/>
    <cellStyle name="Normal 16 2" xfId="1585"/>
    <cellStyle name="Normal 16 2 2" xfId="1586"/>
    <cellStyle name="Normal 16 2 3" xfId="1587"/>
    <cellStyle name="Normal 16 3" xfId="1588"/>
    <cellStyle name="Normal 16 4" xfId="1589"/>
    <cellStyle name="Normal 17" xfId="1590"/>
    <cellStyle name="Normal 17 2" xfId="1591"/>
    <cellStyle name="Normal 17 2 2" xfId="1592"/>
    <cellStyle name="Normal 17 2 3" xfId="1593"/>
    <cellStyle name="Normal 17 3" xfId="1594"/>
    <cellStyle name="Normal 17 4" xfId="1595"/>
    <cellStyle name="Normal 18" xfId="1596"/>
    <cellStyle name="Normal 18 2" xfId="1597"/>
    <cellStyle name="Normal 18 2 2" xfId="1598"/>
    <cellStyle name="Normal 18 2 3" xfId="1599"/>
    <cellStyle name="Normal 18 3" xfId="1600"/>
    <cellStyle name="Normal 18 4" xfId="1601"/>
    <cellStyle name="Normal 19" xfId="1602"/>
    <cellStyle name="Normal 19 2" xfId="1603"/>
    <cellStyle name="Normal 19 3" xfId="1604"/>
    <cellStyle name="Normal 2" xfId="9"/>
    <cellStyle name="Normal 2 2" xfId="11"/>
    <cellStyle name="Normal 2 3" xfId="1605"/>
    <cellStyle name="Normal 2 4" xfId="1606"/>
    <cellStyle name="Normal 2 4 10" xfId="1607"/>
    <cellStyle name="Normal 2 4 10 2" xfId="1608"/>
    <cellStyle name="Normal 2 4 10 2 2" xfId="1609"/>
    <cellStyle name="Normal 2 4 10 2 2 2" xfId="1610"/>
    <cellStyle name="Normal 2 4 10 2 2 2 2" xfId="1611"/>
    <cellStyle name="Normal 2 4 10 2 2 2 3" xfId="1612"/>
    <cellStyle name="Normal 2 4 10 2 2 3" xfId="1613"/>
    <cellStyle name="Normal 2 4 10 2 2 4" xfId="1614"/>
    <cellStyle name="Normal 2 4 10 2 3" xfId="1615"/>
    <cellStyle name="Normal 2 4 10 2 3 2" xfId="1616"/>
    <cellStyle name="Normal 2 4 10 2 3 3" xfId="1617"/>
    <cellStyle name="Normal 2 4 10 2 4" xfId="1618"/>
    <cellStyle name="Normal 2 4 10 2 5" xfId="1619"/>
    <cellStyle name="Normal 2 4 10 3" xfId="1620"/>
    <cellStyle name="Normal 2 4 10 3 2" xfId="1621"/>
    <cellStyle name="Normal 2 4 10 3 2 2" xfId="1622"/>
    <cellStyle name="Normal 2 4 10 3 2 2 2" xfId="1623"/>
    <cellStyle name="Normal 2 4 10 3 2 2 3" xfId="1624"/>
    <cellStyle name="Normal 2 4 10 3 2 3" xfId="1625"/>
    <cellStyle name="Normal 2 4 10 3 2 4" xfId="1626"/>
    <cellStyle name="Normal 2 4 10 3 3" xfId="1627"/>
    <cellStyle name="Normal 2 4 10 3 3 2" xfId="1628"/>
    <cellStyle name="Normal 2 4 10 3 3 3" xfId="1629"/>
    <cellStyle name="Normal 2 4 10 3 4" xfId="1630"/>
    <cellStyle name="Normal 2 4 10 3 5" xfId="1631"/>
    <cellStyle name="Normal 2 4 10 4" xfId="1632"/>
    <cellStyle name="Normal 2 4 10 4 2" xfId="1633"/>
    <cellStyle name="Normal 2 4 10 4 2 2" xfId="1634"/>
    <cellStyle name="Normal 2 4 10 4 2 3" xfId="1635"/>
    <cellStyle name="Normal 2 4 10 4 3" xfId="1636"/>
    <cellStyle name="Normal 2 4 10 4 4" xfId="1637"/>
    <cellStyle name="Normal 2 4 10 5" xfId="1638"/>
    <cellStyle name="Normal 2 4 10 5 2" xfId="1639"/>
    <cellStyle name="Normal 2 4 10 5 3" xfId="1640"/>
    <cellStyle name="Normal 2 4 10 6" xfId="1641"/>
    <cellStyle name="Normal 2 4 10 7" xfId="1642"/>
    <cellStyle name="Normal 2 4 11" xfId="1643"/>
    <cellStyle name="Normal 2 4 11 2" xfId="1644"/>
    <cellStyle name="Normal 2 4 11 2 2" xfId="1645"/>
    <cellStyle name="Normal 2 4 11 2 2 2" xfId="1646"/>
    <cellStyle name="Normal 2 4 11 2 2 3" xfId="1647"/>
    <cellStyle name="Normal 2 4 11 2 3" xfId="1648"/>
    <cellStyle name="Normal 2 4 11 2 4" xfId="1649"/>
    <cellStyle name="Normal 2 4 11 3" xfId="1650"/>
    <cellStyle name="Normal 2 4 11 3 2" xfId="1651"/>
    <cellStyle name="Normal 2 4 11 3 3" xfId="1652"/>
    <cellStyle name="Normal 2 4 11 4" xfId="1653"/>
    <cellStyle name="Normal 2 4 11 5" xfId="1654"/>
    <cellStyle name="Normal 2 4 12" xfId="1655"/>
    <cellStyle name="Normal 2 4 12 2" xfId="1656"/>
    <cellStyle name="Normal 2 4 12 2 2" xfId="1657"/>
    <cellStyle name="Normal 2 4 12 2 2 2" xfId="1658"/>
    <cellStyle name="Normal 2 4 12 2 2 3" xfId="1659"/>
    <cellStyle name="Normal 2 4 12 2 3" xfId="1660"/>
    <cellStyle name="Normal 2 4 12 2 4" xfId="1661"/>
    <cellStyle name="Normal 2 4 12 3" xfId="1662"/>
    <cellStyle name="Normal 2 4 12 3 2" xfId="1663"/>
    <cellStyle name="Normal 2 4 12 3 3" xfId="1664"/>
    <cellStyle name="Normal 2 4 12 4" xfId="1665"/>
    <cellStyle name="Normal 2 4 12 5" xfId="1666"/>
    <cellStyle name="Normal 2 4 13" xfId="1667"/>
    <cellStyle name="Normal 2 4 13 2" xfId="1668"/>
    <cellStyle name="Normal 2 4 13 2 2" xfId="1669"/>
    <cellStyle name="Normal 2 4 13 2 2 2" xfId="1670"/>
    <cellStyle name="Normal 2 4 13 2 2 3" xfId="1671"/>
    <cellStyle name="Normal 2 4 13 2 3" xfId="1672"/>
    <cellStyle name="Normal 2 4 13 2 4" xfId="1673"/>
    <cellStyle name="Normal 2 4 13 3" xfId="1674"/>
    <cellStyle name="Normal 2 4 13 3 2" xfId="1675"/>
    <cellStyle name="Normal 2 4 13 3 3" xfId="1676"/>
    <cellStyle name="Normal 2 4 13 4" xfId="1677"/>
    <cellStyle name="Normal 2 4 13 5" xfId="1678"/>
    <cellStyle name="Normal 2 4 14" xfId="1679"/>
    <cellStyle name="Normal 2 4 14 2" xfId="1680"/>
    <cellStyle name="Normal 2 4 14 2 2" xfId="1681"/>
    <cellStyle name="Normal 2 4 14 2 2 2" xfId="1682"/>
    <cellStyle name="Normal 2 4 14 2 2 3" xfId="1683"/>
    <cellStyle name="Normal 2 4 14 2 3" xfId="1684"/>
    <cellStyle name="Normal 2 4 14 2 4" xfId="1685"/>
    <cellStyle name="Normal 2 4 14 3" xfId="1686"/>
    <cellStyle name="Normal 2 4 14 3 2" xfId="1687"/>
    <cellStyle name="Normal 2 4 14 3 3" xfId="1688"/>
    <cellStyle name="Normal 2 4 14 4" xfId="1689"/>
    <cellStyle name="Normal 2 4 14 5" xfId="1690"/>
    <cellStyle name="Normal 2 4 15" xfId="1691"/>
    <cellStyle name="Normal 2 4 15 2" xfId="1692"/>
    <cellStyle name="Normal 2 4 15 2 2" xfId="1693"/>
    <cellStyle name="Normal 2 4 15 2 2 2" xfId="1694"/>
    <cellStyle name="Normal 2 4 15 2 2 3" xfId="1695"/>
    <cellStyle name="Normal 2 4 15 2 3" xfId="1696"/>
    <cellStyle name="Normal 2 4 15 2 4" xfId="1697"/>
    <cellStyle name="Normal 2 4 15 3" xfId="1698"/>
    <cellStyle name="Normal 2 4 15 3 2" xfId="1699"/>
    <cellStyle name="Normal 2 4 15 3 3" xfId="1700"/>
    <cellStyle name="Normal 2 4 15 4" xfId="1701"/>
    <cellStyle name="Normal 2 4 15 5" xfId="1702"/>
    <cellStyle name="Normal 2 4 16" xfId="1703"/>
    <cellStyle name="Normal 2 4 16 2" xfId="1704"/>
    <cellStyle name="Normal 2 4 16 2 2" xfId="1705"/>
    <cellStyle name="Normal 2 4 16 2 3" xfId="1706"/>
    <cellStyle name="Normal 2 4 16 3" xfId="1707"/>
    <cellStyle name="Normal 2 4 16 4" xfId="1708"/>
    <cellStyle name="Normal 2 4 17" xfId="1709"/>
    <cellStyle name="Normal 2 4 17 2" xfId="1710"/>
    <cellStyle name="Normal 2 4 17 3" xfId="1711"/>
    <cellStyle name="Normal 2 4 18" xfId="1712"/>
    <cellStyle name="Normal 2 4 18 2" xfId="1713"/>
    <cellStyle name="Normal 2 4 19" xfId="1714"/>
    <cellStyle name="Normal 2 4 2" xfId="1715"/>
    <cellStyle name="Normal 2 4 2 10" xfId="1716"/>
    <cellStyle name="Normal 2 4 2 2" xfId="1717"/>
    <cellStyle name="Normal 2 4 2 2 2" xfId="1718"/>
    <cellStyle name="Normal 2 4 2 2 2 2" xfId="1719"/>
    <cellStyle name="Normal 2 4 2 2 2 2 2" xfId="1720"/>
    <cellStyle name="Normal 2 4 2 2 2 2 2 2" xfId="1721"/>
    <cellStyle name="Normal 2 4 2 2 2 2 2 2 2" xfId="1722"/>
    <cellStyle name="Normal 2 4 2 2 2 2 2 2 3" xfId="1723"/>
    <cellStyle name="Normal 2 4 2 2 2 2 2 3" xfId="1724"/>
    <cellStyle name="Normal 2 4 2 2 2 2 2 4" xfId="1725"/>
    <cellStyle name="Normal 2 4 2 2 2 2 3" xfId="1726"/>
    <cellStyle name="Normal 2 4 2 2 2 2 3 2" xfId="1727"/>
    <cellStyle name="Normal 2 4 2 2 2 2 3 3" xfId="1728"/>
    <cellStyle name="Normal 2 4 2 2 2 2 4" xfId="1729"/>
    <cellStyle name="Normal 2 4 2 2 2 2 5" xfId="1730"/>
    <cellStyle name="Normal 2 4 2 2 2 3" xfId="1731"/>
    <cellStyle name="Normal 2 4 2 2 2 3 2" xfId="1732"/>
    <cellStyle name="Normal 2 4 2 2 2 3 2 2" xfId="1733"/>
    <cellStyle name="Normal 2 4 2 2 2 3 2 2 2" xfId="1734"/>
    <cellStyle name="Normal 2 4 2 2 2 3 2 2 3" xfId="1735"/>
    <cellStyle name="Normal 2 4 2 2 2 3 2 3" xfId="1736"/>
    <cellStyle name="Normal 2 4 2 2 2 3 2 4" xfId="1737"/>
    <cellStyle name="Normal 2 4 2 2 2 3 3" xfId="1738"/>
    <cellStyle name="Normal 2 4 2 2 2 3 3 2" xfId="1739"/>
    <cellStyle name="Normal 2 4 2 2 2 3 3 3" xfId="1740"/>
    <cellStyle name="Normal 2 4 2 2 2 3 4" xfId="1741"/>
    <cellStyle name="Normal 2 4 2 2 2 3 5" xfId="1742"/>
    <cellStyle name="Normal 2 4 2 2 2 4" xfId="1743"/>
    <cellStyle name="Normal 2 4 2 2 2 4 2" xfId="1744"/>
    <cellStyle name="Normal 2 4 2 2 2 4 2 2" xfId="1745"/>
    <cellStyle name="Normal 2 4 2 2 2 4 2 3" xfId="1746"/>
    <cellStyle name="Normal 2 4 2 2 2 4 3" xfId="1747"/>
    <cellStyle name="Normal 2 4 2 2 2 4 4" xfId="1748"/>
    <cellStyle name="Normal 2 4 2 2 2 5" xfId="1749"/>
    <cellStyle name="Normal 2 4 2 2 2 5 2" xfId="1750"/>
    <cellStyle name="Normal 2 4 2 2 2 5 3" xfId="1751"/>
    <cellStyle name="Normal 2 4 2 2 2 6" xfId="1752"/>
    <cellStyle name="Normal 2 4 2 2 2 7" xfId="1753"/>
    <cellStyle name="Normal 2 4 2 2 3" xfId="1754"/>
    <cellStyle name="Normal 2 4 2 2 3 2" xfId="1755"/>
    <cellStyle name="Normal 2 4 2 2 3 2 2" xfId="1756"/>
    <cellStyle name="Normal 2 4 2 2 3 2 2 2" xfId="1757"/>
    <cellStyle name="Normal 2 4 2 2 3 2 2 2 2" xfId="1758"/>
    <cellStyle name="Normal 2 4 2 2 3 2 2 2 3" xfId="1759"/>
    <cellStyle name="Normal 2 4 2 2 3 2 2 3" xfId="1760"/>
    <cellStyle name="Normal 2 4 2 2 3 2 2 4" xfId="1761"/>
    <cellStyle name="Normal 2 4 2 2 3 2 3" xfId="1762"/>
    <cellStyle name="Normal 2 4 2 2 3 2 3 2" xfId="1763"/>
    <cellStyle name="Normal 2 4 2 2 3 2 3 3" xfId="1764"/>
    <cellStyle name="Normal 2 4 2 2 3 2 4" xfId="1765"/>
    <cellStyle name="Normal 2 4 2 2 3 2 5" xfId="1766"/>
    <cellStyle name="Normal 2 4 2 2 3 3" xfId="1767"/>
    <cellStyle name="Normal 2 4 2 2 3 3 2" xfId="1768"/>
    <cellStyle name="Normal 2 4 2 2 3 3 2 2" xfId="1769"/>
    <cellStyle name="Normal 2 4 2 2 3 3 2 2 2" xfId="1770"/>
    <cellStyle name="Normal 2 4 2 2 3 3 2 2 3" xfId="1771"/>
    <cellStyle name="Normal 2 4 2 2 3 3 2 3" xfId="1772"/>
    <cellStyle name="Normal 2 4 2 2 3 3 2 4" xfId="1773"/>
    <cellStyle name="Normal 2 4 2 2 3 3 3" xfId="1774"/>
    <cellStyle name="Normal 2 4 2 2 3 3 3 2" xfId="1775"/>
    <cellStyle name="Normal 2 4 2 2 3 3 3 3" xfId="1776"/>
    <cellStyle name="Normal 2 4 2 2 3 3 4" xfId="1777"/>
    <cellStyle name="Normal 2 4 2 2 3 3 5" xfId="1778"/>
    <cellStyle name="Normal 2 4 2 2 3 4" xfId="1779"/>
    <cellStyle name="Normal 2 4 2 2 3 4 2" xfId="1780"/>
    <cellStyle name="Normal 2 4 2 2 3 4 2 2" xfId="1781"/>
    <cellStyle name="Normal 2 4 2 2 3 4 2 3" xfId="1782"/>
    <cellStyle name="Normal 2 4 2 2 3 4 3" xfId="1783"/>
    <cellStyle name="Normal 2 4 2 2 3 4 4" xfId="1784"/>
    <cellStyle name="Normal 2 4 2 2 3 5" xfId="1785"/>
    <cellStyle name="Normal 2 4 2 2 3 5 2" xfId="1786"/>
    <cellStyle name="Normal 2 4 2 2 3 5 3" xfId="1787"/>
    <cellStyle name="Normal 2 4 2 2 3 6" xfId="1788"/>
    <cellStyle name="Normal 2 4 2 2 3 7" xfId="1789"/>
    <cellStyle name="Normal 2 4 2 2 4" xfId="1790"/>
    <cellStyle name="Normal 2 4 2 2 4 2" xfId="1791"/>
    <cellStyle name="Normal 2 4 2 2 4 2 2" xfId="1792"/>
    <cellStyle name="Normal 2 4 2 2 4 2 2 2" xfId="1793"/>
    <cellStyle name="Normal 2 4 2 2 4 2 2 3" xfId="1794"/>
    <cellStyle name="Normal 2 4 2 2 4 2 3" xfId="1795"/>
    <cellStyle name="Normal 2 4 2 2 4 2 4" xfId="1796"/>
    <cellStyle name="Normal 2 4 2 2 4 3" xfId="1797"/>
    <cellStyle name="Normal 2 4 2 2 4 3 2" xfId="1798"/>
    <cellStyle name="Normal 2 4 2 2 4 3 3" xfId="1799"/>
    <cellStyle name="Normal 2 4 2 2 4 4" xfId="1800"/>
    <cellStyle name="Normal 2 4 2 2 4 5" xfId="1801"/>
    <cellStyle name="Normal 2 4 2 2 5" xfId="1802"/>
    <cellStyle name="Normal 2 4 2 2 5 2" xfId="1803"/>
    <cellStyle name="Normal 2 4 2 2 5 2 2" xfId="1804"/>
    <cellStyle name="Normal 2 4 2 2 5 2 2 2" xfId="1805"/>
    <cellStyle name="Normal 2 4 2 2 5 2 2 3" xfId="1806"/>
    <cellStyle name="Normal 2 4 2 2 5 2 3" xfId="1807"/>
    <cellStyle name="Normal 2 4 2 2 5 2 4" xfId="1808"/>
    <cellStyle name="Normal 2 4 2 2 5 3" xfId="1809"/>
    <cellStyle name="Normal 2 4 2 2 5 3 2" xfId="1810"/>
    <cellStyle name="Normal 2 4 2 2 5 3 3" xfId="1811"/>
    <cellStyle name="Normal 2 4 2 2 5 4" xfId="1812"/>
    <cellStyle name="Normal 2 4 2 2 5 5" xfId="1813"/>
    <cellStyle name="Normal 2 4 2 2 6" xfId="1814"/>
    <cellStyle name="Normal 2 4 2 2 6 2" xfId="1815"/>
    <cellStyle name="Normal 2 4 2 2 6 2 2" xfId="1816"/>
    <cellStyle name="Normal 2 4 2 2 6 2 3" xfId="1817"/>
    <cellStyle name="Normal 2 4 2 2 6 3" xfId="1818"/>
    <cellStyle name="Normal 2 4 2 2 6 4" xfId="1819"/>
    <cellStyle name="Normal 2 4 2 2 7" xfId="1820"/>
    <cellStyle name="Normal 2 4 2 2 7 2" xfId="1821"/>
    <cellStyle name="Normal 2 4 2 2 7 3" xfId="1822"/>
    <cellStyle name="Normal 2 4 2 2 8" xfId="1823"/>
    <cellStyle name="Normal 2 4 2 2 9" xfId="1824"/>
    <cellStyle name="Normal 2 4 2 3" xfId="1825"/>
    <cellStyle name="Normal 2 4 2 3 2" xfId="1826"/>
    <cellStyle name="Normal 2 4 2 3 2 2" xfId="1827"/>
    <cellStyle name="Normal 2 4 2 3 2 2 2" xfId="1828"/>
    <cellStyle name="Normal 2 4 2 3 2 2 2 2" xfId="1829"/>
    <cellStyle name="Normal 2 4 2 3 2 2 2 3" xfId="1830"/>
    <cellStyle name="Normal 2 4 2 3 2 2 3" xfId="1831"/>
    <cellStyle name="Normal 2 4 2 3 2 2 4" xfId="1832"/>
    <cellStyle name="Normal 2 4 2 3 2 3" xfId="1833"/>
    <cellStyle name="Normal 2 4 2 3 2 3 2" xfId="1834"/>
    <cellStyle name="Normal 2 4 2 3 2 3 3" xfId="1835"/>
    <cellStyle name="Normal 2 4 2 3 2 4" xfId="1836"/>
    <cellStyle name="Normal 2 4 2 3 2 5" xfId="1837"/>
    <cellStyle name="Normal 2 4 2 3 3" xfId="1838"/>
    <cellStyle name="Normal 2 4 2 3 3 2" xfId="1839"/>
    <cellStyle name="Normal 2 4 2 3 3 2 2" xfId="1840"/>
    <cellStyle name="Normal 2 4 2 3 3 2 2 2" xfId="1841"/>
    <cellStyle name="Normal 2 4 2 3 3 2 2 3" xfId="1842"/>
    <cellStyle name="Normal 2 4 2 3 3 2 3" xfId="1843"/>
    <cellStyle name="Normal 2 4 2 3 3 2 4" xfId="1844"/>
    <cellStyle name="Normal 2 4 2 3 3 3" xfId="1845"/>
    <cellStyle name="Normal 2 4 2 3 3 3 2" xfId="1846"/>
    <cellStyle name="Normal 2 4 2 3 3 3 3" xfId="1847"/>
    <cellStyle name="Normal 2 4 2 3 3 4" xfId="1848"/>
    <cellStyle name="Normal 2 4 2 3 3 5" xfId="1849"/>
    <cellStyle name="Normal 2 4 2 3 4" xfId="1850"/>
    <cellStyle name="Normal 2 4 2 3 4 2" xfId="1851"/>
    <cellStyle name="Normal 2 4 2 3 4 2 2" xfId="1852"/>
    <cellStyle name="Normal 2 4 2 3 4 2 3" xfId="1853"/>
    <cellStyle name="Normal 2 4 2 3 4 3" xfId="1854"/>
    <cellStyle name="Normal 2 4 2 3 4 4" xfId="1855"/>
    <cellStyle name="Normal 2 4 2 3 5" xfId="1856"/>
    <cellStyle name="Normal 2 4 2 3 5 2" xfId="1857"/>
    <cellStyle name="Normal 2 4 2 3 5 3" xfId="1858"/>
    <cellStyle name="Normal 2 4 2 3 6" xfId="1859"/>
    <cellStyle name="Normal 2 4 2 3 7" xfId="1860"/>
    <cellStyle name="Normal 2 4 2 4" xfId="1861"/>
    <cellStyle name="Normal 2 4 2 4 2" xfId="1862"/>
    <cellStyle name="Normal 2 4 2 4 2 2" xfId="1863"/>
    <cellStyle name="Normal 2 4 2 4 2 2 2" xfId="1864"/>
    <cellStyle name="Normal 2 4 2 4 2 2 2 2" xfId="1865"/>
    <cellStyle name="Normal 2 4 2 4 2 2 2 3" xfId="1866"/>
    <cellStyle name="Normal 2 4 2 4 2 2 3" xfId="1867"/>
    <cellStyle name="Normal 2 4 2 4 2 2 4" xfId="1868"/>
    <cellStyle name="Normal 2 4 2 4 2 3" xfId="1869"/>
    <cellStyle name="Normal 2 4 2 4 2 3 2" xfId="1870"/>
    <cellStyle name="Normal 2 4 2 4 2 3 3" xfId="1871"/>
    <cellStyle name="Normal 2 4 2 4 2 4" xfId="1872"/>
    <cellStyle name="Normal 2 4 2 4 2 5" xfId="1873"/>
    <cellStyle name="Normal 2 4 2 4 3" xfId="1874"/>
    <cellStyle name="Normal 2 4 2 4 3 2" xfId="1875"/>
    <cellStyle name="Normal 2 4 2 4 3 2 2" xfId="1876"/>
    <cellStyle name="Normal 2 4 2 4 3 2 2 2" xfId="1877"/>
    <cellStyle name="Normal 2 4 2 4 3 2 2 3" xfId="1878"/>
    <cellStyle name="Normal 2 4 2 4 3 2 3" xfId="1879"/>
    <cellStyle name="Normal 2 4 2 4 3 2 4" xfId="1880"/>
    <cellStyle name="Normal 2 4 2 4 3 3" xfId="1881"/>
    <cellStyle name="Normal 2 4 2 4 3 3 2" xfId="1882"/>
    <cellStyle name="Normal 2 4 2 4 3 3 3" xfId="1883"/>
    <cellStyle name="Normal 2 4 2 4 3 4" xfId="1884"/>
    <cellStyle name="Normal 2 4 2 4 3 5" xfId="1885"/>
    <cellStyle name="Normal 2 4 2 4 4" xfId="1886"/>
    <cellStyle name="Normal 2 4 2 4 4 2" xfId="1887"/>
    <cellStyle name="Normal 2 4 2 4 4 2 2" xfId="1888"/>
    <cellStyle name="Normal 2 4 2 4 4 2 3" xfId="1889"/>
    <cellStyle name="Normal 2 4 2 4 4 3" xfId="1890"/>
    <cellStyle name="Normal 2 4 2 4 4 4" xfId="1891"/>
    <cellStyle name="Normal 2 4 2 4 5" xfId="1892"/>
    <cellStyle name="Normal 2 4 2 4 5 2" xfId="1893"/>
    <cellStyle name="Normal 2 4 2 4 5 3" xfId="1894"/>
    <cellStyle name="Normal 2 4 2 4 6" xfId="1895"/>
    <cellStyle name="Normal 2 4 2 4 7" xfId="1896"/>
    <cellStyle name="Normal 2 4 2 5" xfId="1897"/>
    <cellStyle name="Normal 2 4 2 5 2" xfId="1898"/>
    <cellStyle name="Normal 2 4 2 5 2 2" xfId="1899"/>
    <cellStyle name="Normal 2 4 2 5 2 2 2" xfId="1900"/>
    <cellStyle name="Normal 2 4 2 5 2 2 3" xfId="1901"/>
    <cellStyle name="Normal 2 4 2 5 2 3" xfId="1902"/>
    <cellStyle name="Normal 2 4 2 5 2 4" xfId="1903"/>
    <cellStyle name="Normal 2 4 2 5 3" xfId="1904"/>
    <cellStyle name="Normal 2 4 2 5 3 2" xfId="1905"/>
    <cellStyle name="Normal 2 4 2 5 3 3" xfId="1906"/>
    <cellStyle name="Normal 2 4 2 5 4" xfId="1907"/>
    <cellStyle name="Normal 2 4 2 5 5" xfId="1908"/>
    <cellStyle name="Normal 2 4 2 6" xfId="1909"/>
    <cellStyle name="Normal 2 4 2 6 2" xfId="1910"/>
    <cellStyle name="Normal 2 4 2 6 2 2" xfId="1911"/>
    <cellStyle name="Normal 2 4 2 6 2 2 2" xfId="1912"/>
    <cellStyle name="Normal 2 4 2 6 2 2 3" xfId="1913"/>
    <cellStyle name="Normal 2 4 2 6 2 3" xfId="1914"/>
    <cellStyle name="Normal 2 4 2 6 2 4" xfId="1915"/>
    <cellStyle name="Normal 2 4 2 6 3" xfId="1916"/>
    <cellStyle name="Normal 2 4 2 6 3 2" xfId="1917"/>
    <cellStyle name="Normal 2 4 2 6 3 3" xfId="1918"/>
    <cellStyle name="Normal 2 4 2 6 4" xfId="1919"/>
    <cellStyle name="Normal 2 4 2 6 5" xfId="1920"/>
    <cellStyle name="Normal 2 4 2 7" xfId="1921"/>
    <cellStyle name="Normal 2 4 2 7 2" xfId="1922"/>
    <cellStyle name="Normal 2 4 2 7 2 2" xfId="1923"/>
    <cellStyle name="Normal 2 4 2 7 2 3" xfId="1924"/>
    <cellStyle name="Normal 2 4 2 7 3" xfId="1925"/>
    <cellStyle name="Normal 2 4 2 7 4" xfId="1926"/>
    <cellStyle name="Normal 2 4 2 8" xfId="1927"/>
    <cellStyle name="Normal 2 4 2 8 2" xfId="1928"/>
    <cellStyle name="Normal 2 4 2 8 3" xfId="1929"/>
    <cellStyle name="Normal 2 4 2 9" xfId="1930"/>
    <cellStyle name="Normal 2 4 3" xfId="1931"/>
    <cellStyle name="Normal 2 4 3 2" xfId="1932"/>
    <cellStyle name="Normal 2 4 3 2 2" xfId="1933"/>
    <cellStyle name="Normal 2 4 3 2 2 2" xfId="1934"/>
    <cellStyle name="Normal 2 4 3 2 2 2 2" xfId="1935"/>
    <cellStyle name="Normal 2 4 3 2 2 2 2 2" xfId="1936"/>
    <cellStyle name="Normal 2 4 3 2 2 2 2 3" xfId="1937"/>
    <cellStyle name="Normal 2 4 3 2 2 2 3" xfId="1938"/>
    <cellStyle name="Normal 2 4 3 2 2 2 4" xfId="1939"/>
    <cellStyle name="Normal 2 4 3 2 2 3" xfId="1940"/>
    <cellStyle name="Normal 2 4 3 2 2 3 2" xfId="1941"/>
    <cellStyle name="Normal 2 4 3 2 2 3 3" xfId="1942"/>
    <cellStyle name="Normal 2 4 3 2 2 4" xfId="1943"/>
    <cellStyle name="Normal 2 4 3 2 2 5" xfId="1944"/>
    <cellStyle name="Normal 2 4 3 2 3" xfId="1945"/>
    <cellStyle name="Normal 2 4 3 2 3 2" xfId="1946"/>
    <cellStyle name="Normal 2 4 3 2 3 2 2" xfId="1947"/>
    <cellStyle name="Normal 2 4 3 2 3 2 2 2" xfId="1948"/>
    <cellStyle name="Normal 2 4 3 2 3 2 2 3" xfId="1949"/>
    <cellStyle name="Normal 2 4 3 2 3 2 3" xfId="1950"/>
    <cellStyle name="Normal 2 4 3 2 3 2 4" xfId="1951"/>
    <cellStyle name="Normal 2 4 3 2 3 3" xfId="1952"/>
    <cellStyle name="Normal 2 4 3 2 3 3 2" xfId="1953"/>
    <cellStyle name="Normal 2 4 3 2 3 3 3" xfId="1954"/>
    <cellStyle name="Normal 2 4 3 2 3 4" xfId="1955"/>
    <cellStyle name="Normal 2 4 3 2 3 5" xfId="1956"/>
    <cellStyle name="Normal 2 4 3 2 4" xfId="1957"/>
    <cellStyle name="Normal 2 4 3 2 4 2" xfId="1958"/>
    <cellStyle name="Normal 2 4 3 2 4 2 2" xfId="1959"/>
    <cellStyle name="Normal 2 4 3 2 4 2 3" xfId="1960"/>
    <cellStyle name="Normal 2 4 3 2 4 3" xfId="1961"/>
    <cellStyle name="Normal 2 4 3 2 4 4" xfId="1962"/>
    <cellStyle name="Normal 2 4 3 2 5" xfId="1963"/>
    <cellStyle name="Normal 2 4 3 2 5 2" xfId="1964"/>
    <cellStyle name="Normal 2 4 3 2 5 3" xfId="1965"/>
    <cellStyle name="Normal 2 4 3 2 6" xfId="1966"/>
    <cellStyle name="Normal 2 4 3 2 7" xfId="1967"/>
    <cellStyle name="Normal 2 4 3 3" xfId="1968"/>
    <cellStyle name="Normal 2 4 3 3 2" xfId="1969"/>
    <cellStyle name="Normal 2 4 3 3 2 2" xfId="1970"/>
    <cellStyle name="Normal 2 4 3 3 2 2 2" xfId="1971"/>
    <cellStyle name="Normal 2 4 3 3 2 2 2 2" xfId="1972"/>
    <cellStyle name="Normal 2 4 3 3 2 2 2 3" xfId="1973"/>
    <cellStyle name="Normal 2 4 3 3 2 2 3" xfId="1974"/>
    <cellStyle name="Normal 2 4 3 3 2 2 4" xfId="1975"/>
    <cellStyle name="Normal 2 4 3 3 2 3" xfId="1976"/>
    <cellStyle name="Normal 2 4 3 3 2 3 2" xfId="1977"/>
    <cellStyle name="Normal 2 4 3 3 2 3 3" xfId="1978"/>
    <cellStyle name="Normal 2 4 3 3 2 4" xfId="1979"/>
    <cellStyle name="Normal 2 4 3 3 2 5" xfId="1980"/>
    <cellStyle name="Normal 2 4 3 3 3" xfId="1981"/>
    <cellStyle name="Normal 2 4 3 3 3 2" xfId="1982"/>
    <cellStyle name="Normal 2 4 3 3 3 2 2" xfId="1983"/>
    <cellStyle name="Normal 2 4 3 3 3 2 2 2" xfId="1984"/>
    <cellStyle name="Normal 2 4 3 3 3 2 2 3" xfId="1985"/>
    <cellStyle name="Normal 2 4 3 3 3 2 3" xfId="1986"/>
    <cellStyle name="Normal 2 4 3 3 3 2 4" xfId="1987"/>
    <cellStyle name="Normal 2 4 3 3 3 3" xfId="1988"/>
    <cellStyle name="Normal 2 4 3 3 3 3 2" xfId="1989"/>
    <cellStyle name="Normal 2 4 3 3 3 3 3" xfId="1990"/>
    <cellStyle name="Normal 2 4 3 3 3 4" xfId="1991"/>
    <cellStyle name="Normal 2 4 3 3 3 5" xfId="1992"/>
    <cellStyle name="Normal 2 4 3 3 4" xfId="1993"/>
    <cellStyle name="Normal 2 4 3 3 4 2" xfId="1994"/>
    <cellStyle name="Normal 2 4 3 3 4 2 2" xfId="1995"/>
    <cellStyle name="Normal 2 4 3 3 4 2 3" xfId="1996"/>
    <cellStyle name="Normal 2 4 3 3 4 3" xfId="1997"/>
    <cellStyle name="Normal 2 4 3 3 4 4" xfId="1998"/>
    <cellStyle name="Normal 2 4 3 3 5" xfId="1999"/>
    <cellStyle name="Normal 2 4 3 3 5 2" xfId="2000"/>
    <cellStyle name="Normal 2 4 3 3 5 3" xfId="2001"/>
    <cellStyle name="Normal 2 4 3 3 6" xfId="2002"/>
    <cellStyle name="Normal 2 4 3 3 7" xfId="2003"/>
    <cellStyle name="Normal 2 4 3 4" xfId="2004"/>
    <cellStyle name="Normal 2 4 3 4 2" xfId="2005"/>
    <cellStyle name="Normal 2 4 3 4 2 2" xfId="2006"/>
    <cellStyle name="Normal 2 4 3 4 2 2 2" xfId="2007"/>
    <cellStyle name="Normal 2 4 3 4 2 2 3" xfId="2008"/>
    <cellStyle name="Normal 2 4 3 4 2 3" xfId="2009"/>
    <cellStyle name="Normal 2 4 3 4 2 4" xfId="2010"/>
    <cellStyle name="Normal 2 4 3 4 3" xfId="2011"/>
    <cellStyle name="Normal 2 4 3 4 3 2" xfId="2012"/>
    <cellStyle name="Normal 2 4 3 4 3 3" xfId="2013"/>
    <cellStyle name="Normal 2 4 3 4 4" xfId="2014"/>
    <cellStyle name="Normal 2 4 3 4 5" xfId="2015"/>
    <cellStyle name="Normal 2 4 3 5" xfId="2016"/>
    <cellStyle name="Normal 2 4 3 5 2" xfId="2017"/>
    <cellStyle name="Normal 2 4 3 5 2 2" xfId="2018"/>
    <cellStyle name="Normal 2 4 3 5 2 2 2" xfId="2019"/>
    <cellStyle name="Normal 2 4 3 5 2 2 3" xfId="2020"/>
    <cellStyle name="Normal 2 4 3 5 2 3" xfId="2021"/>
    <cellStyle name="Normal 2 4 3 5 2 4" xfId="2022"/>
    <cellStyle name="Normal 2 4 3 5 3" xfId="2023"/>
    <cellStyle name="Normal 2 4 3 5 3 2" xfId="2024"/>
    <cellStyle name="Normal 2 4 3 5 3 3" xfId="2025"/>
    <cellStyle name="Normal 2 4 3 5 4" xfId="2026"/>
    <cellStyle name="Normal 2 4 3 5 5" xfId="2027"/>
    <cellStyle name="Normal 2 4 3 6" xfId="2028"/>
    <cellStyle name="Normal 2 4 3 6 2" xfId="2029"/>
    <cellStyle name="Normal 2 4 3 6 2 2" xfId="2030"/>
    <cellStyle name="Normal 2 4 3 6 2 3" xfId="2031"/>
    <cellStyle name="Normal 2 4 3 6 3" xfId="2032"/>
    <cellStyle name="Normal 2 4 3 6 4" xfId="2033"/>
    <cellStyle name="Normal 2 4 3 7" xfId="2034"/>
    <cellStyle name="Normal 2 4 3 7 2" xfId="2035"/>
    <cellStyle name="Normal 2 4 3 7 3" xfId="2036"/>
    <cellStyle name="Normal 2 4 3 8" xfId="2037"/>
    <cellStyle name="Normal 2 4 3 9" xfId="2038"/>
    <cellStyle name="Normal 2 4 4" xfId="2039"/>
    <cellStyle name="Normal 2 4 4 2" xfId="2040"/>
    <cellStyle name="Normal 2 4 4 2 2" xfId="2041"/>
    <cellStyle name="Normal 2 4 4 2 2 2" xfId="2042"/>
    <cellStyle name="Normal 2 4 4 2 2 2 2" xfId="2043"/>
    <cellStyle name="Normal 2 4 4 2 2 2 2 2" xfId="2044"/>
    <cellStyle name="Normal 2 4 4 2 2 2 2 3" xfId="2045"/>
    <cellStyle name="Normal 2 4 4 2 2 2 3" xfId="2046"/>
    <cellStyle name="Normal 2 4 4 2 2 2 4" xfId="2047"/>
    <cellStyle name="Normal 2 4 4 2 2 3" xfId="2048"/>
    <cellStyle name="Normal 2 4 4 2 2 3 2" xfId="2049"/>
    <cellStyle name="Normal 2 4 4 2 2 3 3" xfId="2050"/>
    <cellStyle name="Normal 2 4 4 2 2 4" xfId="2051"/>
    <cellStyle name="Normal 2 4 4 2 2 5" xfId="2052"/>
    <cellStyle name="Normal 2 4 4 2 3" xfId="2053"/>
    <cellStyle name="Normal 2 4 4 2 3 2" xfId="2054"/>
    <cellStyle name="Normal 2 4 4 2 3 2 2" xfId="2055"/>
    <cellStyle name="Normal 2 4 4 2 3 2 2 2" xfId="2056"/>
    <cellStyle name="Normal 2 4 4 2 3 2 2 3" xfId="2057"/>
    <cellStyle name="Normal 2 4 4 2 3 2 3" xfId="2058"/>
    <cellStyle name="Normal 2 4 4 2 3 2 4" xfId="2059"/>
    <cellStyle name="Normal 2 4 4 2 3 3" xfId="2060"/>
    <cellStyle name="Normal 2 4 4 2 3 3 2" xfId="2061"/>
    <cellStyle name="Normal 2 4 4 2 3 3 3" xfId="2062"/>
    <cellStyle name="Normal 2 4 4 2 3 4" xfId="2063"/>
    <cellStyle name="Normal 2 4 4 2 3 5" xfId="2064"/>
    <cellStyle name="Normal 2 4 4 2 4" xfId="2065"/>
    <cellStyle name="Normal 2 4 4 2 4 2" xfId="2066"/>
    <cellStyle name="Normal 2 4 4 2 4 2 2" xfId="2067"/>
    <cellStyle name="Normal 2 4 4 2 4 2 3" xfId="2068"/>
    <cellStyle name="Normal 2 4 4 2 4 3" xfId="2069"/>
    <cellStyle name="Normal 2 4 4 2 4 4" xfId="2070"/>
    <cellStyle name="Normal 2 4 4 2 5" xfId="2071"/>
    <cellStyle name="Normal 2 4 4 2 5 2" xfId="2072"/>
    <cellStyle name="Normal 2 4 4 2 5 3" xfId="2073"/>
    <cellStyle name="Normal 2 4 4 2 6" xfId="2074"/>
    <cellStyle name="Normal 2 4 4 2 7" xfId="2075"/>
    <cellStyle name="Normal 2 4 4 3" xfId="2076"/>
    <cellStyle name="Normal 2 4 4 3 2" xfId="2077"/>
    <cellStyle name="Normal 2 4 4 3 2 2" xfId="2078"/>
    <cellStyle name="Normal 2 4 4 3 2 2 2" xfId="2079"/>
    <cellStyle name="Normal 2 4 4 3 2 2 2 2" xfId="2080"/>
    <cellStyle name="Normal 2 4 4 3 2 2 2 3" xfId="2081"/>
    <cellStyle name="Normal 2 4 4 3 2 2 3" xfId="2082"/>
    <cellStyle name="Normal 2 4 4 3 2 2 4" xfId="2083"/>
    <cellStyle name="Normal 2 4 4 3 2 3" xfId="2084"/>
    <cellStyle name="Normal 2 4 4 3 2 3 2" xfId="2085"/>
    <cellStyle name="Normal 2 4 4 3 2 3 3" xfId="2086"/>
    <cellStyle name="Normal 2 4 4 3 2 4" xfId="2087"/>
    <cellStyle name="Normal 2 4 4 3 2 5" xfId="2088"/>
    <cellStyle name="Normal 2 4 4 3 3" xfId="2089"/>
    <cellStyle name="Normal 2 4 4 3 3 2" xfId="2090"/>
    <cellStyle name="Normal 2 4 4 3 3 2 2" xfId="2091"/>
    <cellStyle name="Normal 2 4 4 3 3 2 2 2" xfId="2092"/>
    <cellStyle name="Normal 2 4 4 3 3 2 2 3" xfId="2093"/>
    <cellStyle name="Normal 2 4 4 3 3 2 3" xfId="2094"/>
    <cellStyle name="Normal 2 4 4 3 3 2 4" xfId="2095"/>
    <cellStyle name="Normal 2 4 4 3 3 3" xfId="2096"/>
    <cellStyle name="Normal 2 4 4 3 3 3 2" xfId="2097"/>
    <cellStyle name="Normal 2 4 4 3 3 3 3" xfId="2098"/>
    <cellStyle name="Normal 2 4 4 3 3 4" xfId="2099"/>
    <cellStyle name="Normal 2 4 4 3 3 5" xfId="2100"/>
    <cellStyle name="Normal 2 4 4 3 4" xfId="2101"/>
    <cellStyle name="Normal 2 4 4 3 4 2" xfId="2102"/>
    <cellStyle name="Normal 2 4 4 3 4 2 2" xfId="2103"/>
    <cellStyle name="Normal 2 4 4 3 4 2 3" xfId="2104"/>
    <cellStyle name="Normal 2 4 4 3 4 3" xfId="2105"/>
    <cellStyle name="Normal 2 4 4 3 4 4" xfId="2106"/>
    <cellStyle name="Normal 2 4 4 3 5" xfId="2107"/>
    <cellStyle name="Normal 2 4 4 3 5 2" xfId="2108"/>
    <cellStyle name="Normal 2 4 4 3 5 3" xfId="2109"/>
    <cellStyle name="Normal 2 4 4 3 6" xfId="2110"/>
    <cellStyle name="Normal 2 4 4 3 7" xfId="2111"/>
    <cellStyle name="Normal 2 4 4 4" xfId="2112"/>
    <cellStyle name="Normal 2 4 4 4 2" xfId="2113"/>
    <cellStyle name="Normal 2 4 4 4 2 2" xfId="2114"/>
    <cellStyle name="Normal 2 4 4 4 2 2 2" xfId="2115"/>
    <cellStyle name="Normal 2 4 4 4 2 2 3" xfId="2116"/>
    <cellStyle name="Normal 2 4 4 4 2 3" xfId="2117"/>
    <cellStyle name="Normal 2 4 4 4 2 4" xfId="2118"/>
    <cellStyle name="Normal 2 4 4 4 3" xfId="2119"/>
    <cellStyle name="Normal 2 4 4 4 3 2" xfId="2120"/>
    <cellStyle name="Normal 2 4 4 4 3 3" xfId="2121"/>
    <cellStyle name="Normal 2 4 4 4 4" xfId="2122"/>
    <cellStyle name="Normal 2 4 4 4 5" xfId="2123"/>
    <cellStyle name="Normal 2 4 4 5" xfId="2124"/>
    <cellStyle name="Normal 2 4 4 5 2" xfId="2125"/>
    <cellStyle name="Normal 2 4 4 5 2 2" xfId="2126"/>
    <cellStyle name="Normal 2 4 4 5 2 2 2" xfId="2127"/>
    <cellStyle name="Normal 2 4 4 5 2 2 3" xfId="2128"/>
    <cellStyle name="Normal 2 4 4 5 2 3" xfId="2129"/>
    <cellStyle name="Normal 2 4 4 5 2 4" xfId="2130"/>
    <cellStyle name="Normal 2 4 4 5 3" xfId="2131"/>
    <cellStyle name="Normal 2 4 4 5 3 2" xfId="2132"/>
    <cellStyle name="Normal 2 4 4 5 3 3" xfId="2133"/>
    <cellStyle name="Normal 2 4 4 5 4" xfId="2134"/>
    <cellStyle name="Normal 2 4 4 5 5" xfId="2135"/>
    <cellStyle name="Normal 2 4 4 6" xfId="2136"/>
    <cellStyle name="Normal 2 4 4 6 2" xfId="2137"/>
    <cellStyle name="Normal 2 4 4 6 2 2" xfId="2138"/>
    <cellStyle name="Normal 2 4 4 6 2 3" xfId="2139"/>
    <cellStyle name="Normal 2 4 4 6 3" xfId="2140"/>
    <cellStyle name="Normal 2 4 4 6 4" xfId="2141"/>
    <cellStyle name="Normal 2 4 4 7" xfId="2142"/>
    <cellStyle name="Normal 2 4 4 7 2" xfId="2143"/>
    <cellStyle name="Normal 2 4 4 7 3" xfId="2144"/>
    <cellStyle name="Normal 2 4 4 8" xfId="2145"/>
    <cellStyle name="Normal 2 4 4 9" xfId="2146"/>
    <cellStyle name="Normal 2 4 5" xfId="2147"/>
    <cellStyle name="Normal 2 4 5 2" xfId="2148"/>
    <cellStyle name="Normal 2 4 5 2 2" xfId="2149"/>
    <cellStyle name="Normal 2 4 5 2 2 2" xfId="2150"/>
    <cellStyle name="Normal 2 4 5 2 2 2 2" xfId="2151"/>
    <cellStyle name="Normal 2 4 5 2 2 2 3" xfId="2152"/>
    <cellStyle name="Normal 2 4 5 2 2 3" xfId="2153"/>
    <cellStyle name="Normal 2 4 5 2 2 4" xfId="2154"/>
    <cellStyle name="Normal 2 4 5 2 3" xfId="2155"/>
    <cellStyle name="Normal 2 4 5 2 3 2" xfId="2156"/>
    <cellStyle name="Normal 2 4 5 2 3 3" xfId="2157"/>
    <cellStyle name="Normal 2 4 5 2 4" xfId="2158"/>
    <cellStyle name="Normal 2 4 5 2 5" xfId="2159"/>
    <cellStyle name="Normal 2 4 5 3" xfId="2160"/>
    <cellStyle name="Normal 2 4 5 3 2" xfId="2161"/>
    <cellStyle name="Normal 2 4 5 3 2 2" xfId="2162"/>
    <cellStyle name="Normal 2 4 5 3 2 2 2" xfId="2163"/>
    <cellStyle name="Normal 2 4 5 3 2 2 3" xfId="2164"/>
    <cellStyle name="Normal 2 4 5 3 2 3" xfId="2165"/>
    <cellStyle name="Normal 2 4 5 3 2 4" xfId="2166"/>
    <cellStyle name="Normal 2 4 5 3 3" xfId="2167"/>
    <cellStyle name="Normal 2 4 5 3 3 2" xfId="2168"/>
    <cellStyle name="Normal 2 4 5 3 3 3" xfId="2169"/>
    <cellStyle name="Normal 2 4 5 3 4" xfId="2170"/>
    <cellStyle name="Normal 2 4 5 3 5" xfId="2171"/>
    <cellStyle name="Normal 2 4 5 4" xfId="2172"/>
    <cellStyle name="Normal 2 4 5 4 2" xfId="2173"/>
    <cellStyle name="Normal 2 4 5 4 2 2" xfId="2174"/>
    <cellStyle name="Normal 2 4 5 4 2 3" xfId="2175"/>
    <cellStyle name="Normal 2 4 5 4 3" xfId="2176"/>
    <cellStyle name="Normal 2 4 5 4 4" xfId="2177"/>
    <cellStyle name="Normal 2 4 5 5" xfId="2178"/>
    <cellStyle name="Normal 2 4 5 5 2" xfId="2179"/>
    <cellStyle name="Normal 2 4 5 5 3" xfId="2180"/>
    <cellStyle name="Normal 2 4 5 6" xfId="2181"/>
    <cellStyle name="Normal 2 4 5 7" xfId="2182"/>
    <cellStyle name="Normal 2 4 6" xfId="2183"/>
    <cellStyle name="Normal 2 4 6 2" xfId="2184"/>
    <cellStyle name="Normal 2 4 6 2 2" xfId="2185"/>
    <cellStyle name="Normal 2 4 6 2 2 2" xfId="2186"/>
    <cellStyle name="Normal 2 4 6 2 2 2 2" xfId="2187"/>
    <cellStyle name="Normal 2 4 6 2 2 2 3" xfId="2188"/>
    <cellStyle name="Normal 2 4 6 2 2 3" xfId="2189"/>
    <cellStyle name="Normal 2 4 6 2 2 4" xfId="2190"/>
    <cellStyle name="Normal 2 4 6 2 3" xfId="2191"/>
    <cellStyle name="Normal 2 4 6 2 3 2" xfId="2192"/>
    <cellStyle name="Normal 2 4 6 2 3 3" xfId="2193"/>
    <cellStyle name="Normal 2 4 6 2 4" xfId="2194"/>
    <cellStyle name="Normal 2 4 6 2 5" xfId="2195"/>
    <cellStyle name="Normal 2 4 6 3" xfId="2196"/>
    <cellStyle name="Normal 2 4 6 3 2" xfId="2197"/>
    <cellStyle name="Normal 2 4 6 3 2 2" xfId="2198"/>
    <cellStyle name="Normal 2 4 6 3 2 2 2" xfId="2199"/>
    <cellStyle name="Normal 2 4 6 3 2 2 3" xfId="2200"/>
    <cellStyle name="Normal 2 4 6 3 2 3" xfId="2201"/>
    <cellStyle name="Normal 2 4 6 3 2 4" xfId="2202"/>
    <cellStyle name="Normal 2 4 6 3 3" xfId="2203"/>
    <cellStyle name="Normal 2 4 6 3 3 2" xfId="2204"/>
    <cellStyle name="Normal 2 4 6 3 3 3" xfId="2205"/>
    <cellStyle name="Normal 2 4 6 3 4" xfId="2206"/>
    <cellStyle name="Normal 2 4 6 3 5" xfId="2207"/>
    <cellStyle name="Normal 2 4 6 4" xfId="2208"/>
    <cellStyle name="Normal 2 4 6 4 2" xfId="2209"/>
    <cellStyle name="Normal 2 4 6 4 2 2" xfId="2210"/>
    <cellStyle name="Normal 2 4 6 4 2 3" xfId="2211"/>
    <cellStyle name="Normal 2 4 6 4 3" xfId="2212"/>
    <cellStyle name="Normal 2 4 6 4 4" xfId="2213"/>
    <cellStyle name="Normal 2 4 6 5" xfId="2214"/>
    <cellStyle name="Normal 2 4 6 5 2" xfId="2215"/>
    <cellStyle name="Normal 2 4 6 5 3" xfId="2216"/>
    <cellStyle name="Normal 2 4 6 6" xfId="2217"/>
    <cellStyle name="Normal 2 4 6 7" xfId="2218"/>
    <cellStyle name="Normal 2 4 7" xfId="2219"/>
    <cellStyle name="Normal 2 4 7 2" xfId="2220"/>
    <cellStyle name="Normal 2 4 7 2 2" xfId="2221"/>
    <cellStyle name="Normal 2 4 7 2 2 2" xfId="2222"/>
    <cellStyle name="Normal 2 4 7 2 2 2 2" xfId="2223"/>
    <cellStyle name="Normal 2 4 7 2 2 2 3" xfId="2224"/>
    <cellStyle name="Normal 2 4 7 2 2 3" xfId="2225"/>
    <cellStyle name="Normal 2 4 7 2 2 4" xfId="2226"/>
    <cellStyle name="Normal 2 4 7 2 3" xfId="2227"/>
    <cellStyle name="Normal 2 4 7 2 3 2" xfId="2228"/>
    <cellStyle name="Normal 2 4 7 2 3 3" xfId="2229"/>
    <cellStyle name="Normal 2 4 7 2 4" xfId="2230"/>
    <cellStyle name="Normal 2 4 7 2 5" xfId="2231"/>
    <cellStyle name="Normal 2 4 7 3" xfId="2232"/>
    <cellStyle name="Normal 2 4 7 3 2" xfId="2233"/>
    <cellStyle name="Normal 2 4 7 3 2 2" xfId="2234"/>
    <cellStyle name="Normal 2 4 7 3 2 2 2" xfId="2235"/>
    <cellStyle name="Normal 2 4 7 3 2 2 3" xfId="2236"/>
    <cellStyle name="Normal 2 4 7 3 2 3" xfId="2237"/>
    <cellStyle name="Normal 2 4 7 3 2 4" xfId="2238"/>
    <cellStyle name="Normal 2 4 7 3 3" xfId="2239"/>
    <cellStyle name="Normal 2 4 7 3 3 2" xfId="2240"/>
    <cellStyle name="Normal 2 4 7 3 3 3" xfId="2241"/>
    <cellStyle name="Normal 2 4 7 3 4" xfId="2242"/>
    <cellStyle name="Normal 2 4 7 3 5" xfId="2243"/>
    <cellStyle name="Normal 2 4 7 4" xfId="2244"/>
    <cellStyle name="Normal 2 4 7 4 2" xfId="2245"/>
    <cellStyle name="Normal 2 4 7 4 2 2" xfId="2246"/>
    <cellStyle name="Normal 2 4 7 4 2 3" xfId="2247"/>
    <cellStyle name="Normal 2 4 7 4 3" xfId="2248"/>
    <cellStyle name="Normal 2 4 7 4 4" xfId="2249"/>
    <cellStyle name="Normal 2 4 7 5" xfId="2250"/>
    <cellStyle name="Normal 2 4 7 5 2" xfId="2251"/>
    <cellStyle name="Normal 2 4 7 5 3" xfId="2252"/>
    <cellStyle name="Normal 2 4 7 6" xfId="2253"/>
    <cellStyle name="Normal 2 4 7 7" xfId="2254"/>
    <cellStyle name="Normal 2 4 8" xfId="2255"/>
    <cellStyle name="Normal 2 4 8 2" xfId="2256"/>
    <cellStyle name="Normal 2 4 8 2 2" xfId="2257"/>
    <cellStyle name="Normal 2 4 8 2 2 2" xfId="2258"/>
    <cellStyle name="Normal 2 4 8 2 2 2 2" xfId="2259"/>
    <cellStyle name="Normal 2 4 8 2 2 2 3" xfId="2260"/>
    <cellStyle name="Normal 2 4 8 2 2 3" xfId="2261"/>
    <cellStyle name="Normal 2 4 8 2 2 4" xfId="2262"/>
    <cellStyle name="Normal 2 4 8 2 3" xfId="2263"/>
    <cellStyle name="Normal 2 4 8 2 3 2" xfId="2264"/>
    <cellStyle name="Normal 2 4 8 2 3 3" xfId="2265"/>
    <cellStyle name="Normal 2 4 8 2 4" xfId="2266"/>
    <cellStyle name="Normal 2 4 8 2 5" xfId="2267"/>
    <cellStyle name="Normal 2 4 8 3" xfId="2268"/>
    <cellStyle name="Normal 2 4 8 3 2" xfId="2269"/>
    <cellStyle name="Normal 2 4 8 3 2 2" xfId="2270"/>
    <cellStyle name="Normal 2 4 8 3 2 2 2" xfId="2271"/>
    <cellStyle name="Normal 2 4 8 3 2 2 3" xfId="2272"/>
    <cellStyle name="Normal 2 4 8 3 2 3" xfId="2273"/>
    <cellStyle name="Normal 2 4 8 3 2 4" xfId="2274"/>
    <cellStyle name="Normal 2 4 8 3 3" xfId="2275"/>
    <cellStyle name="Normal 2 4 8 3 3 2" xfId="2276"/>
    <cellStyle name="Normal 2 4 8 3 3 3" xfId="2277"/>
    <cellStyle name="Normal 2 4 8 3 4" xfId="2278"/>
    <cellStyle name="Normal 2 4 8 3 5" xfId="2279"/>
    <cellStyle name="Normal 2 4 8 4" xfId="2280"/>
    <cellStyle name="Normal 2 4 8 4 2" xfId="2281"/>
    <cellStyle name="Normal 2 4 8 4 2 2" xfId="2282"/>
    <cellStyle name="Normal 2 4 8 4 2 3" xfId="2283"/>
    <cellStyle name="Normal 2 4 8 4 3" xfId="2284"/>
    <cellStyle name="Normal 2 4 8 4 4" xfId="2285"/>
    <cellStyle name="Normal 2 4 8 5" xfId="2286"/>
    <cellStyle name="Normal 2 4 8 5 2" xfId="2287"/>
    <cellStyle name="Normal 2 4 8 5 3" xfId="2288"/>
    <cellStyle name="Normal 2 4 8 6" xfId="2289"/>
    <cellStyle name="Normal 2 4 8 7" xfId="2290"/>
    <cellStyle name="Normal 2 4 9" xfId="2291"/>
    <cellStyle name="Normal 2 4 9 2" xfId="2292"/>
    <cellStyle name="Normal 2 4 9 2 2" xfId="2293"/>
    <cellStyle name="Normal 2 4 9 2 2 2" xfId="2294"/>
    <cellStyle name="Normal 2 4 9 2 2 2 2" xfId="2295"/>
    <cellStyle name="Normal 2 4 9 2 2 2 3" xfId="2296"/>
    <cellStyle name="Normal 2 4 9 2 2 3" xfId="2297"/>
    <cellStyle name="Normal 2 4 9 2 2 4" xfId="2298"/>
    <cellStyle name="Normal 2 4 9 2 3" xfId="2299"/>
    <cellStyle name="Normal 2 4 9 2 3 2" xfId="2300"/>
    <cellStyle name="Normal 2 4 9 2 3 3" xfId="2301"/>
    <cellStyle name="Normal 2 4 9 2 4" xfId="2302"/>
    <cellStyle name="Normal 2 4 9 2 5" xfId="2303"/>
    <cellStyle name="Normal 2 4 9 3" xfId="2304"/>
    <cellStyle name="Normal 2 4 9 3 2" xfId="2305"/>
    <cellStyle name="Normal 2 4 9 3 2 2" xfId="2306"/>
    <cellStyle name="Normal 2 4 9 3 2 2 2" xfId="2307"/>
    <cellStyle name="Normal 2 4 9 3 2 2 3" xfId="2308"/>
    <cellStyle name="Normal 2 4 9 3 2 3" xfId="2309"/>
    <cellStyle name="Normal 2 4 9 3 2 4" xfId="2310"/>
    <cellStyle name="Normal 2 4 9 3 3" xfId="2311"/>
    <cellStyle name="Normal 2 4 9 3 3 2" xfId="2312"/>
    <cellStyle name="Normal 2 4 9 3 3 3" xfId="2313"/>
    <cellStyle name="Normal 2 4 9 3 4" xfId="2314"/>
    <cellStyle name="Normal 2 4 9 3 5" xfId="2315"/>
    <cellStyle name="Normal 2 4 9 4" xfId="2316"/>
    <cellStyle name="Normal 2 4 9 4 2" xfId="2317"/>
    <cellStyle name="Normal 2 4 9 4 2 2" xfId="2318"/>
    <cellStyle name="Normal 2 4 9 4 2 3" xfId="2319"/>
    <cellStyle name="Normal 2 4 9 4 3" xfId="2320"/>
    <cellStyle name="Normal 2 4 9 4 4" xfId="2321"/>
    <cellStyle name="Normal 2 4 9 5" xfId="2322"/>
    <cellStyle name="Normal 2 4 9 5 2" xfId="2323"/>
    <cellStyle name="Normal 2 4 9 5 3" xfId="2324"/>
    <cellStyle name="Normal 2 4 9 6" xfId="2325"/>
    <cellStyle name="Normal 2 4 9 7" xfId="2326"/>
    <cellStyle name="Normal 2 5" xfId="2327"/>
    <cellStyle name="Normal 2 5 2" xfId="2328"/>
    <cellStyle name="Normal 2 5 2 2" xfId="2329"/>
    <cellStyle name="Normal 2 5 2 3" xfId="2330"/>
    <cellStyle name="Normal 2 5 3" xfId="2331"/>
    <cellStyle name="Normal 2 5 4" xfId="2332"/>
    <cellStyle name="Normal 2 6" xfId="2333"/>
    <cellStyle name="Normal 2 6 2" xfId="2334"/>
    <cellStyle name="Normal 2 6 2 2" xfId="2335"/>
    <cellStyle name="Normal 2 6 2 3" xfId="2336"/>
    <cellStyle name="Normal 2 6 3" xfId="2337"/>
    <cellStyle name="Normal 2 6 4" xfId="2338"/>
    <cellStyle name="Normal 2 7" xfId="2339"/>
    <cellStyle name="Normal 2 7 2" xfId="2340"/>
    <cellStyle name="Normal 2 7 2 2" xfId="2341"/>
    <cellStyle name="Normal 2 7 2 3" xfId="2342"/>
    <cellStyle name="Normal 2 7 3" xfId="2343"/>
    <cellStyle name="Normal 2 7 4" xfId="2344"/>
    <cellStyle name="Normal 20" xfId="2345"/>
    <cellStyle name="Normal 20 2" xfId="2346"/>
    <cellStyle name="Normal 20 3" xfId="2347"/>
    <cellStyle name="Normal 21" xfId="2348"/>
    <cellStyle name="Normal 21 2" xfId="2349"/>
    <cellStyle name="Normal 21 3" xfId="2350"/>
    <cellStyle name="Normal 22" xfId="2351"/>
    <cellStyle name="Normal 22 2" xfId="2352"/>
    <cellStyle name="Normal 22 3" xfId="2353"/>
    <cellStyle name="Normal 23" xfId="2354"/>
    <cellStyle name="Normal 24" xfId="2355"/>
    <cellStyle name="Normal 26" xfId="5"/>
    <cellStyle name="Normal 26 2" xfId="4150"/>
    <cellStyle name="Normal 26 2 2 3 2" xfId="7"/>
    <cellStyle name="Normal 26 2 2 3 2 2" xfId="4152"/>
    <cellStyle name="Normal 3" xfId="2356"/>
    <cellStyle name="Normal 3 2" xfId="2357"/>
    <cellStyle name="Normal 3 3" xfId="2358"/>
    <cellStyle name="Normal 3 3 2" xfId="2359"/>
    <cellStyle name="Normal 3 3 2 2" xfId="2360"/>
    <cellStyle name="Normal 3 3 2 3" xfId="2361"/>
    <cellStyle name="Normal 3 3 3" xfId="2362"/>
    <cellStyle name="Normal 3 3 4" xfId="2363"/>
    <cellStyle name="Normal 3 4" xfId="2364"/>
    <cellStyle name="Normal 3 4 2" xfId="2365"/>
    <cellStyle name="Normal 3 4 2 2" xfId="2366"/>
    <cellStyle name="Normal 3 4 2 3" xfId="2367"/>
    <cellStyle name="Normal 3 4 3" xfId="2368"/>
    <cellStyle name="Normal 3 4 4" xfId="2369"/>
    <cellStyle name="Normal 3 5" xfId="2370"/>
    <cellStyle name="Normal 3 5 2" xfId="2371"/>
    <cellStyle name="Normal 3 5 2 2" xfId="2372"/>
    <cellStyle name="Normal 3 5 2 3" xfId="2373"/>
    <cellStyle name="Normal 3 5 3" xfId="2374"/>
    <cellStyle name="Normal 3 5 4" xfId="2375"/>
    <cellStyle name="Normal 32" xfId="8"/>
    <cellStyle name="Normal 33" xfId="6"/>
    <cellStyle name="Normal 33 2" xfId="4151"/>
    <cellStyle name="Normal 34" xfId="4"/>
    <cellStyle name="Normal 4" xfId="2376"/>
    <cellStyle name="Normal 4 2" xfId="2377"/>
    <cellStyle name="Normal 4 2 2" xfId="2378"/>
    <cellStyle name="Normal 4 3" xfId="2379"/>
    <cellStyle name="Normal 4 3 2" xfId="2380"/>
    <cellStyle name="Normal 4 4" xfId="2381"/>
    <cellStyle name="Normal 4 4 2" xfId="2382"/>
    <cellStyle name="Normal 4 4 2 2" xfId="2383"/>
    <cellStyle name="Normal 4 4 2 3" xfId="2384"/>
    <cellStyle name="Normal 4 4 3" xfId="2385"/>
    <cellStyle name="Normal 4 4 4" xfId="2386"/>
    <cellStyle name="Normal 4 5" xfId="2387"/>
    <cellStyle name="Normal 4 5 2" xfId="2388"/>
    <cellStyle name="Normal 4 5 2 2" xfId="2389"/>
    <cellStyle name="Normal 4 5 2 3" xfId="2390"/>
    <cellStyle name="Normal 4 5 3" xfId="2391"/>
    <cellStyle name="Normal 4 5 4" xfId="2392"/>
    <cellStyle name="Normal 4 6" xfId="2393"/>
    <cellStyle name="Normal 4 6 2" xfId="2394"/>
    <cellStyle name="Normal 4 6 2 2" xfId="2395"/>
    <cellStyle name="Normal 4 6 2 3" xfId="2396"/>
    <cellStyle name="Normal 4 6 3" xfId="2397"/>
    <cellStyle name="Normal 4 6 4" xfId="2398"/>
    <cellStyle name="Normal 4 7" xfId="2399"/>
    <cellStyle name="Normal 5" xfId="2400"/>
    <cellStyle name="Normal 5 2" xfId="2401"/>
    <cellStyle name="Normal 5 3" xfId="2402"/>
    <cellStyle name="Normal 5 3 2" xfId="2403"/>
    <cellStyle name="Normal 5 3 2 2" xfId="2404"/>
    <cellStyle name="Normal 5 3 2 3" xfId="2405"/>
    <cellStyle name="Normal 5 3 3" xfId="2406"/>
    <cellStyle name="Normal 5 3 4" xfId="2407"/>
    <cellStyle name="Normal 5 4" xfId="2408"/>
    <cellStyle name="Normal 5 4 2" xfId="2409"/>
    <cellStyle name="Normal 5 4 2 2" xfId="2410"/>
    <cellStyle name="Normal 5 4 2 3" xfId="2411"/>
    <cellStyle name="Normal 5 4 3" xfId="2412"/>
    <cellStyle name="Normal 5 4 4" xfId="2413"/>
    <cellStyle name="Normal 5 5" xfId="2414"/>
    <cellStyle name="Normal 5 5 2" xfId="2415"/>
    <cellStyle name="Normal 5 5 2 2" xfId="2416"/>
    <cellStyle name="Normal 5 5 2 3" xfId="2417"/>
    <cellStyle name="Normal 5 5 3" xfId="2418"/>
    <cellStyle name="Normal 5 5 4" xfId="2419"/>
    <cellStyle name="Normal 5 6" xfId="2420"/>
    <cellStyle name="Normal 6" xfId="2421"/>
    <cellStyle name="Normal 6 2" xfId="2422"/>
    <cellStyle name="Normal 6 3" xfId="2423"/>
    <cellStyle name="Normal 6 3 2" xfId="2424"/>
    <cellStyle name="Normal 6 3 2 2" xfId="2425"/>
    <cellStyle name="Normal 6 3 2 3" xfId="2426"/>
    <cellStyle name="Normal 6 3 3" xfId="2427"/>
    <cellStyle name="Normal 6 3 4" xfId="2428"/>
    <cellStyle name="Normal 6 4" xfId="2429"/>
    <cellStyle name="Normal 6 4 2" xfId="2430"/>
    <cellStyle name="Normal 6 4 2 2" xfId="2431"/>
    <cellStyle name="Normal 6 4 2 3" xfId="2432"/>
    <cellStyle name="Normal 6 4 3" xfId="2433"/>
    <cellStyle name="Normal 6 4 4" xfId="2434"/>
    <cellStyle name="Normal 6 5" xfId="2435"/>
    <cellStyle name="Normal 6 5 2" xfId="2436"/>
    <cellStyle name="Normal 6 5 2 2" xfId="2437"/>
    <cellStyle name="Normal 6 5 2 3" xfId="2438"/>
    <cellStyle name="Normal 6 5 3" xfId="2439"/>
    <cellStyle name="Normal 6 5 4" xfId="2440"/>
    <cellStyle name="Normal 6 6" xfId="2441"/>
    <cellStyle name="Normal 7" xfId="2442"/>
    <cellStyle name="Normal 7 10" xfId="2443"/>
    <cellStyle name="Normal 7 10 2" xfId="2444"/>
    <cellStyle name="Normal 7 10 2 2" xfId="2445"/>
    <cellStyle name="Normal 7 10 2 2 2" xfId="2446"/>
    <cellStyle name="Normal 7 10 2 2 2 2" xfId="2447"/>
    <cellStyle name="Normal 7 10 2 2 2 3" xfId="2448"/>
    <cellStyle name="Normal 7 10 2 2 3" xfId="2449"/>
    <cellStyle name="Normal 7 10 2 2 4" xfId="2450"/>
    <cellStyle name="Normal 7 10 2 3" xfId="2451"/>
    <cellStyle name="Normal 7 10 2 3 2" xfId="2452"/>
    <cellStyle name="Normal 7 10 2 3 3" xfId="2453"/>
    <cellStyle name="Normal 7 10 2 4" xfId="2454"/>
    <cellStyle name="Normal 7 10 2 5" xfId="2455"/>
    <cellStyle name="Normal 7 10 3" xfId="2456"/>
    <cellStyle name="Normal 7 10 3 2" xfId="2457"/>
    <cellStyle name="Normal 7 10 3 2 2" xfId="2458"/>
    <cellStyle name="Normal 7 10 3 2 2 2" xfId="2459"/>
    <cellStyle name="Normal 7 10 3 2 2 3" xfId="2460"/>
    <cellStyle name="Normal 7 10 3 2 3" xfId="2461"/>
    <cellStyle name="Normal 7 10 3 2 4" xfId="2462"/>
    <cellStyle name="Normal 7 10 3 3" xfId="2463"/>
    <cellStyle name="Normal 7 10 3 3 2" xfId="2464"/>
    <cellStyle name="Normal 7 10 3 3 3" xfId="2465"/>
    <cellStyle name="Normal 7 10 3 4" xfId="2466"/>
    <cellStyle name="Normal 7 10 3 5" xfId="2467"/>
    <cellStyle name="Normal 7 10 4" xfId="2468"/>
    <cellStyle name="Normal 7 10 4 2" xfId="2469"/>
    <cellStyle name="Normal 7 10 4 2 2" xfId="2470"/>
    <cellStyle name="Normal 7 10 4 2 3" xfId="2471"/>
    <cellStyle name="Normal 7 10 4 3" xfId="2472"/>
    <cellStyle name="Normal 7 10 4 4" xfId="2473"/>
    <cellStyle name="Normal 7 10 5" xfId="2474"/>
    <cellStyle name="Normal 7 10 5 2" xfId="2475"/>
    <cellStyle name="Normal 7 10 5 3" xfId="2476"/>
    <cellStyle name="Normal 7 10 6" xfId="2477"/>
    <cellStyle name="Normal 7 10 7" xfId="2478"/>
    <cellStyle name="Normal 7 11" xfId="2479"/>
    <cellStyle name="Normal 7 11 2" xfId="2480"/>
    <cellStyle name="Normal 7 11 2 2" xfId="2481"/>
    <cellStyle name="Normal 7 11 2 2 2" xfId="2482"/>
    <cellStyle name="Normal 7 11 2 2 2 2" xfId="2483"/>
    <cellStyle name="Normal 7 11 2 2 2 3" xfId="2484"/>
    <cellStyle name="Normal 7 11 2 2 3" xfId="2485"/>
    <cellStyle name="Normal 7 11 2 2 4" xfId="2486"/>
    <cellStyle name="Normal 7 11 2 3" xfId="2487"/>
    <cellStyle name="Normal 7 11 2 3 2" xfId="2488"/>
    <cellStyle name="Normal 7 11 2 3 3" xfId="2489"/>
    <cellStyle name="Normal 7 11 2 4" xfId="2490"/>
    <cellStyle name="Normal 7 11 2 5" xfId="2491"/>
    <cellStyle name="Normal 7 11 3" xfId="2492"/>
    <cellStyle name="Normal 7 11 3 2" xfId="2493"/>
    <cellStyle name="Normal 7 11 3 2 2" xfId="2494"/>
    <cellStyle name="Normal 7 11 3 2 2 2" xfId="2495"/>
    <cellStyle name="Normal 7 11 3 2 2 3" xfId="2496"/>
    <cellStyle name="Normal 7 11 3 2 3" xfId="2497"/>
    <cellStyle name="Normal 7 11 3 2 4" xfId="2498"/>
    <cellStyle name="Normal 7 11 3 3" xfId="2499"/>
    <cellStyle name="Normal 7 11 3 3 2" xfId="2500"/>
    <cellStyle name="Normal 7 11 3 3 3" xfId="2501"/>
    <cellStyle name="Normal 7 11 3 4" xfId="2502"/>
    <cellStyle name="Normal 7 11 3 5" xfId="2503"/>
    <cellStyle name="Normal 7 11 4" xfId="2504"/>
    <cellStyle name="Normal 7 11 4 2" xfId="2505"/>
    <cellStyle name="Normal 7 11 4 2 2" xfId="2506"/>
    <cellStyle name="Normal 7 11 4 2 3" xfId="2507"/>
    <cellStyle name="Normal 7 11 4 3" xfId="2508"/>
    <cellStyle name="Normal 7 11 4 4" xfId="2509"/>
    <cellStyle name="Normal 7 11 5" xfId="2510"/>
    <cellStyle name="Normal 7 11 5 2" xfId="2511"/>
    <cellStyle name="Normal 7 11 5 3" xfId="2512"/>
    <cellStyle name="Normal 7 11 6" xfId="2513"/>
    <cellStyle name="Normal 7 11 7" xfId="2514"/>
    <cellStyle name="Normal 7 12" xfId="2515"/>
    <cellStyle name="Normal 7 12 2" xfId="2516"/>
    <cellStyle name="Normal 7 12 2 2" xfId="2517"/>
    <cellStyle name="Normal 7 12 2 2 2" xfId="2518"/>
    <cellStyle name="Normal 7 12 2 2 3" xfId="2519"/>
    <cellStyle name="Normal 7 12 2 3" xfId="2520"/>
    <cellStyle name="Normal 7 12 2 4" xfId="2521"/>
    <cellStyle name="Normal 7 12 3" xfId="2522"/>
    <cellStyle name="Normal 7 12 3 2" xfId="2523"/>
    <cellStyle name="Normal 7 12 3 3" xfId="2524"/>
    <cellStyle name="Normal 7 12 4" xfId="2525"/>
    <cellStyle name="Normal 7 12 5" xfId="2526"/>
    <cellStyle name="Normal 7 13" xfId="2527"/>
    <cellStyle name="Normal 7 13 2" xfId="2528"/>
    <cellStyle name="Normal 7 13 2 2" xfId="2529"/>
    <cellStyle name="Normal 7 13 2 2 2" xfId="2530"/>
    <cellStyle name="Normal 7 13 2 2 3" xfId="2531"/>
    <cellStyle name="Normal 7 13 2 3" xfId="2532"/>
    <cellStyle name="Normal 7 13 2 4" xfId="2533"/>
    <cellStyle name="Normal 7 13 3" xfId="2534"/>
    <cellStyle name="Normal 7 13 3 2" xfId="2535"/>
    <cellStyle name="Normal 7 13 3 3" xfId="2536"/>
    <cellStyle name="Normal 7 13 4" xfId="2537"/>
    <cellStyle name="Normal 7 13 5" xfId="2538"/>
    <cellStyle name="Normal 7 14" xfId="2539"/>
    <cellStyle name="Normal 7 14 2" xfId="2540"/>
    <cellStyle name="Normal 7 14 2 2" xfId="2541"/>
    <cellStyle name="Normal 7 14 2 2 2" xfId="2542"/>
    <cellStyle name="Normal 7 14 2 2 3" xfId="2543"/>
    <cellStyle name="Normal 7 14 2 3" xfId="2544"/>
    <cellStyle name="Normal 7 14 2 4" xfId="2545"/>
    <cellStyle name="Normal 7 14 3" xfId="2546"/>
    <cellStyle name="Normal 7 14 3 2" xfId="2547"/>
    <cellStyle name="Normal 7 14 3 3" xfId="2548"/>
    <cellStyle name="Normal 7 14 4" xfId="2549"/>
    <cellStyle name="Normal 7 14 5" xfId="2550"/>
    <cellStyle name="Normal 7 15" xfId="2551"/>
    <cellStyle name="Normal 7 15 2" xfId="2552"/>
    <cellStyle name="Normal 7 15 2 2" xfId="2553"/>
    <cellStyle name="Normal 7 15 2 2 2" xfId="2554"/>
    <cellStyle name="Normal 7 15 2 2 3" xfId="2555"/>
    <cellStyle name="Normal 7 15 2 3" xfId="2556"/>
    <cellStyle name="Normal 7 15 2 4" xfId="2557"/>
    <cellStyle name="Normal 7 15 3" xfId="2558"/>
    <cellStyle name="Normal 7 15 3 2" xfId="2559"/>
    <cellStyle name="Normal 7 15 3 3" xfId="2560"/>
    <cellStyle name="Normal 7 15 4" xfId="2561"/>
    <cellStyle name="Normal 7 15 5" xfId="2562"/>
    <cellStyle name="Normal 7 16" xfId="2563"/>
    <cellStyle name="Normal 7 16 2" xfId="2564"/>
    <cellStyle name="Normal 7 16 2 2" xfId="2565"/>
    <cellStyle name="Normal 7 16 2 2 2" xfId="2566"/>
    <cellStyle name="Normal 7 16 2 2 3" xfId="2567"/>
    <cellStyle name="Normal 7 16 2 3" xfId="2568"/>
    <cellStyle name="Normal 7 16 2 4" xfId="2569"/>
    <cellStyle name="Normal 7 16 3" xfId="2570"/>
    <cellStyle name="Normal 7 16 3 2" xfId="2571"/>
    <cellStyle name="Normal 7 16 3 3" xfId="2572"/>
    <cellStyle name="Normal 7 16 4" xfId="2573"/>
    <cellStyle name="Normal 7 16 5" xfId="2574"/>
    <cellStyle name="Normal 7 17" xfId="2575"/>
    <cellStyle name="Normal 7 17 2" xfId="2576"/>
    <cellStyle name="Normal 7 17 2 2" xfId="2577"/>
    <cellStyle name="Normal 7 17 2 3" xfId="2578"/>
    <cellStyle name="Normal 7 17 3" xfId="2579"/>
    <cellStyle name="Normal 7 17 4" xfId="2580"/>
    <cellStyle name="Normal 7 18" xfId="2581"/>
    <cellStyle name="Normal 7 18 2" xfId="2582"/>
    <cellStyle name="Normal 7 18 2 2" xfId="2583"/>
    <cellStyle name="Normal 7 18 2 3" xfId="2584"/>
    <cellStyle name="Normal 7 18 3" xfId="2585"/>
    <cellStyle name="Normal 7 18 4" xfId="2586"/>
    <cellStyle name="Normal 7 19" xfId="2587"/>
    <cellStyle name="Normal 7 19 2" xfId="2588"/>
    <cellStyle name="Normal 7 19 2 2" xfId="2589"/>
    <cellStyle name="Normal 7 19 2 3" xfId="2590"/>
    <cellStyle name="Normal 7 19 3" xfId="2591"/>
    <cellStyle name="Normal 7 19 4" xfId="2592"/>
    <cellStyle name="Normal 7 2" xfId="2593"/>
    <cellStyle name="Normal 7 2 10" xfId="2594"/>
    <cellStyle name="Normal 7 2 10 2" xfId="2595"/>
    <cellStyle name="Normal 7 2 10 2 2" xfId="2596"/>
    <cellStyle name="Normal 7 2 10 2 2 2" xfId="2597"/>
    <cellStyle name="Normal 7 2 10 2 2 2 2" xfId="2598"/>
    <cellStyle name="Normal 7 2 10 2 2 2 3" xfId="2599"/>
    <cellStyle name="Normal 7 2 10 2 2 3" xfId="2600"/>
    <cellStyle name="Normal 7 2 10 2 2 4" xfId="2601"/>
    <cellStyle name="Normal 7 2 10 2 3" xfId="2602"/>
    <cellStyle name="Normal 7 2 10 2 3 2" xfId="2603"/>
    <cellStyle name="Normal 7 2 10 2 3 3" xfId="2604"/>
    <cellStyle name="Normal 7 2 10 2 4" xfId="2605"/>
    <cellStyle name="Normal 7 2 10 2 5" xfId="2606"/>
    <cellStyle name="Normal 7 2 10 3" xfId="2607"/>
    <cellStyle name="Normal 7 2 10 3 2" xfId="2608"/>
    <cellStyle name="Normal 7 2 10 3 2 2" xfId="2609"/>
    <cellStyle name="Normal 7 2 10 3 2 2 2" xfId="2610"/>
    <cellStyle name="Normal 7 2 10 3 2 2 3" xfId="2611"/>
    <cellStyle name="Normal 7 2 10 3 2 3" xfId="2612"/>
    <cellStyle name="Normal 7 2 10 3 2 4" xfId="2613"/>
    <cellStyle name="Normal 7 2 10 3 3" xfId="2614"/>
    <cellStyle name="Normal 7 2 10 3 3 2" xfId="2615"/>
    <cellStyle name="Normal 7 2 10 3 3 3" xfId="2616"/>
    <cellStyle name="Normal 7 2 10 3 4" xfId="2617"/>
    <cellStyle name="Normal 7 2 10 3 5" xfId="2618"/>
    <cellStyle name="Normal 7 2 10 4" xfId="2619"/>
    <cellStyle name="Normal 7 2 10 4 2" xfId="2620"/>
    <cellStyle name="Normal 7 2 10 4 2 2" xfId="2621"/>
    <cellStyle name="Normal 7 2 10 4 2 3" xfId="2622"/>
    <cellStyle name="Normal 7 2 10 4 3" xfId="2623"/>
    <cellStyle name="Normal 7 2 10 4 4" xfId="2624"/>
    <cellStyle name="Normal 7 2 10 5" xfId="2625"/>
    <cellStyle name="Normal 7 2 10 5 2" xfId="2626"/>
    <cellStyle name="Normal 7 2 10 5 3" xfId="2627"/>
    <cellStyle name="Normal 7 2 10 6" xfId="2628"/>
    <cellStyle name="Normal 7 2 10 7" xfId="2629"/>
    <cellStyle name="Normal 7 2 11" xfId="2630"/>
    <cellStyle name="Normal 7 2 11 2" xfId="2631"/>
    <cellStyle name="Normal 7 2 11 2 2" xfId="2632"/>
    <cellStyle name="Normal 7 2 11 2 2 2" xfId="2633"/>
    <cellStyle name="Normal 7 2 11 2 2 3" xfId="2634"/>
    <cellStyle name="Normal 7 2 11 2 3" xfId="2635"/>
    <cellStyle name="Normal 7 2 11 2 4" xfId="2636"/>
    <cellStyle name="Normal 7 2 11 3" xfId="2637"/>
    <cellStyle name="Normal 7 2 11 3 2" xfId="2638"/>
    <cellStyle name="Normal 7 2 11 3 3" xfId="2639"/>
    <cellStyle name="Normal 7 2 11 4" xfId="2640"/>
    <cellStyle name="Normal 7 2 11 5" xfId="2641"/>
    <cellStyle name="Normal 7 2 12" xfId="2642"/>
    <cellStyle name="Normal 7 2 12 2" xfId="2643"/>
    <cellStyle name="Normal 7 2 12 2 2" xfId="2644"/>
    <cellStyle name="Normal 7 2 12 2 2 2" xfId="2645"/>
    <cellStyle name="Normal 7 2 12 2 2 3" xfId="2646"/>
    <cellStyle name="Normal 7 2 12 2 3" xfId="2647"/>
    <cellStyle name="Normal 7 2 12 2 4" xfId="2648"/>
    <cellStyle name="Normal 7 2 12 3" xfId="2649"/>
    <cellStyle name="Normal 7 2 12 3 2" xfId="2650"/>
    <cellStyle name="Normal 7 2 12 3 3" xfId="2651"/>
    <cellStyle name="Normal 7 2 12 4" xfId="2652"/>
    <cellStyle name="Normal 7 2 12 5" xfId="2653"/>
    <cellStyle name="Normal 7 2 13" xfId="2654"/>
    <cellStyle name="Normal 7 2 13 2" xfId="2655"/>
    <cellStyle name="Normal 7 2 13 2 2" xfId="2656"/>
    <cellStyle name="Normal 7 2 13 2 2 2" xfId="2657"/>
    <cellStyle name="Normal 7 2 13 2 2 3" xfId="2658"/>
    <cellStyle name="Normal 7 2 13 2 3" xfId="2659"/>
    <cellStyle name="Normal 7 2 13 2 4" xfId="2660"/>
    <cellStyle name="Normal 7 2 13 3" xfId="2661"/>
    <cellStyle name="Normal 7 2 13 3 2" xfId="2662"/>
    <cellStyle name="Normal 7 2 13 3 3" xfId="2663"/>
    <cellStyle name="Normal 7 2 13 4" xfId="2664"/>
    <cellStyle name="Normal 7 2 13 5" xfId="2665"/>
    <cellStyle name="Normal 7 2 14" xfId="2666"/>
    <cellStyle name="Normal 7 2 14 2" xfId="2667"/>
    <cellStyle name="Normal 7 2 14 2 2" xfId="2668"/>
    <cellStyle name="Normal 7 2 14 2 2 2" xfId="2669"/>
    <cellStyle name="Normal 7 2 14 2 2 3" xfId="2670"/>
    <cellStyle name="Normal 7 2 14 2 3" xfId="2671"/>
    <cellStyle name="Normal 7 2 14 2 4" xfId="2672"/>
    <cellStyle name="Normal 7 2 14 3" xfId="2673"/>
    <cellStyle name="Normal 7 2 14 3 2" xfId="2674"/>
    <cellStyle name="Normal 7 2 14 3 3" xfId="2675"/>
    <cellStyle name="Normal 7 2 14 4" xfId="2676"/>
    <cellStyle name="Normal 7 2 14 5" xfId="2677"/>
    <cellStyle name="Normal 7 2 15" xfId="2678"/>
    <cellStyle name="Normal 7 2 15 2" xfId="2679"/>
    <cellStyle name="Normal 7 2 15 2 2" xfId="2680"/>
    <cellStyle name="Normal 7 2 15 2 2 2" xfId="2681"/>
    <cellStyle name="Normal 7 2 15 2 2 3" xfId="2682"/>
    <cellStyle name="Normal 7 2 15 2 3" xfId="2683"/>
    <cellStyle name="Normal 7 2 15 2 4" xfId="2684"/>
    <cellStyle name="Normal 7 2 15 3" xfId="2685"/>
    <cellStyle name="Normal 7 2 15 3 2" xfId="2686"/>
    <cellStyle name="Normal 7 2 15 3 3" xfId="2687"/>
    <cellStyle name="Normal 7 2 15 4" xfId="2688"/>
    <cellStyle name="Normal 7 2 15 5" xfId="2689"/>
    <cellStyle name="Normal 7 2 16" xfId="2690"/>
    <cellStyle name="Normal 7 2 16 2" xfId="2691"/>
    <cellStyle name="Normal 7 2 16 2 2" xfId="2692"/>
    <cellStyle name="Normal 7 2 16 2 3" xfId="2693"/>
    <cellStyle name="Normal 7 2 16 3" xfId="2694"/>
    <cellStyle name="Normal 7 2 16 4" xfId="2695"/>
    <cellStyle name="Normal 7 2 17" xfId="2696"/>
    <cellStyle name="Normal 7 2 17 2" xfId="2697"/>
    <cellStyle name="Normal 7 2 17 3" xfId="2698"/>
    <cellStyle name="Normal 7 2 18" xfId="2699"/>
    <cellStyle name="Normal 7 2 18 2" xfId="2700"/>
    <cellStyle name="Normal 7 2 19" xfId="2701"/>
    <cellStyle name="Normal 7 2 2" xfId="2702"/>
    <cellStyle name="Normal 7 2 2 10" xfId="2703"/>
    <cellStyle name="Normal 7 2 2 2" xfId="2704"/>
    <cellStyle name="Normal 7 2 2 2 2" xfId="2705"/>
    <cellStyle name="Normal 7 2 2 2 2 2" xfId="2706"/>
    <cellStyle name="Normal 7 2 2 2 2 2 2" xfId="2707"/>
    <cellStyle name="Normal 7 2 2 2 2 2 2 2" xfId="2708"/>
    <cellStyle name="Normal 7 2 2 2 2 2 2 2 2" xfId="2709"/>
    <cellStyle name="Normal 7 2 2 2 2 2 2 2 3" xfId="2710"/>
    <cellStyle name="Normal 7 2 2 2 2 2 2 3" xfId="2711"/>
    <cellStyle name="Normal 7 2 2 2 2 2 2 4" xfId="2712"/>
    <cellStyle name="Normal 7 2 2 2 2 2 3" xfId="2713"/>
    <cellStyle name="Normal 7 2 2 2 2 2 3 2" xfId="2714"/>
    <cellStyle name="Normal 7 2 2 2 2 2 3 3" xfId="2715"/>
    <cellStyle name="Normal 7 2 2 2 2 2 4" xfId="2716"/>
    <cellStyle name="Normal 7 2 2 2 2 2 5" xfId="2717"/>
    <cellStyle name="Normal 7 2 2 2 2 3" xfId="2718"/>
    <cellStyle name="Normal 7 2 2 2 2 3 2" xfId="2719"/>
    <cellStyle name="Normal 7 2 2 2 2 3 2 2" xfId="2720"/>
    <cellStyle name="Normal 7 2 2 2 2 3 2 2 2" xfId="2721"/>
    <cellStyle name="Normal 7 2 2 2 2 3 2 2 3" xfId="2722"/>
    <cellStyle name="Normal 7 2 2 2 2 3 2 3" xfId="2723"/>
    <cellStyle name="Normal 7 2 2 2 2 3 2 4" xfId="2724"/>
    <cellStyle name="Normal 7 2 2 2 2 3 3" xfId="2725"/>
    <cellStyle name="Normal 7 2 2 2 2 3 3 2" xfId="2726"/>
    <cellStyle name="Normal 7 2 2 2 2 3 3 3" xfId="2727"/>
    <cellStyle name="Normal 7 2 2 2 2 3 4" xfId="2728"/>
    <cellStyle name="Normal 7 2 2 2 2 3 5" xfId="2729"/>
    <cellStyle name="Normal 7 2 2 2 2 4" xfId="2730"/>
    <cellStyle name="Normal 7 2 2 2 2 4 2" xfId="2731"/>
    <cellStyle name="Normal 7 2 2 2 2 4 2 2" xfId="2732"/>
    <cellStyle name="Normal 7 2 2 2 2 4 2 3" xfId="2733"/>
    <cellStyle name="Normal 7 2 2 2 2 4 3" xfId="2734"/>
    <cellStyle name="Normal 7 2 2 2 2 4 4" xfId="2735"/>
    <cellStyle name="Normal 7 2 2 2 2 5" xfId="2736"/>
    <cellStyle name="Normal 7 2 2 2 2 5 2" xfId="2737"/>
    <cellStyle name="Normal 7 2 2 2 2 5 3" xfId="2738"/>
    <cellStyle name="Normal 7 2 2 2 2 6" xfId="2739"/>
    <cellStyle name="Normal 7 2 2 2 2 7" xfId="2740"/>
    <cellStyle name="Normal 7 2 2 2 3" xfId="2741"/>
    <cellStyle name="Normal 7 2 2 2 3 2" xfId="2742"/>
    <cellStyle name="Normal 7 2 2 2 3 2 2" xfId="2743"/>
    <cellStyle name="Normal 7 2 2 2 3 2 2 2" xfId="2744"/>
    <cellStyle name="Normal 7 2 2 2 3 2 2 2 2" xfId="2745"/>
    <cellStyle name="Normal 7 2 2 2 3 2 2 2 3" xfId="2746"/>
    <cellStyle name="Normal 7 2 2 2 3 2 2 3" xfId="2747"/>
    <cellStyle name="Normal 7 2 2 2 3 2 2 4" xfId="2748"/>
    <cellStyle name="Normal 7 2 2 2 3 2 3" xfId="2749"/>
    <cellStyle name="Normal 7 2 2 2 3 2 3 2" xfId="2750"/>
    <cellStyle name="Normal 7 2 2 2 3 2 3 3" xfId="2751"/>
    <cellStyle name="Normal 7 2 2 2 3 2 4" xfId="2752"/>
    <cellStyle name="Normal 7 2 2 2 3 2 5" xfId="2753"/>
    <cellStyle name="Normal 7 2 2 2 3 3" xfId="2754"/>
    <cellStyle name="Normal 7 2 2 2 3 3 2" xfId="2755"/>
    <cellStyle name="Normal 7 2 2 2 3 3 2 2" xfId="2756"/>
    <cellStyle name="Normal 7 2 2 2 3 3 2 2 2" xfId="2757"/>
    <cellStyle name="Normal 7 2 2 2 3 3 2 2 3" xfId="2758"/>
    <cellStyle name="Normal 7 2 2 2 3 3 2 3" xfId="2759"/>
    <cellStyle name="Normal 7 2 2 2 3 3 2 4" xfId="2760"/>
    <cellStyle name="Normal 7 2 2 2 3 3 3" xfId="2761"/>
    <cellStyle name="Normal 7 2 2 2 3 3 3 2" xfId="2762"/>
    <cellStyle name="Normal 7 2 2 2 3 3 3 3" xfId="2763"/>
    <cellStyle name="Normal 7 2 2 2 3 3 4" xfId="2764"/>
    <cellStyle name="Normal 7 2 2 2 3 3 5" xfId="2765"/>
    <cellStyle name="Normal 7 2 2 2 3 4" xfId="2766"/>
    <cellStyle name="Normal 7 2 2 2 3 4 2" xfId="2767"/>
    <cellStyle name="Normal 7 2 2 2 3 4 2 2" xfId="2768"/>
    <cellStyle name="Normal 7 2 2 2 3 4 2 3" xfId="2769"/>
    <cellStyle name="Normal 7 2 2 2 3 4 3" xfId="2770"/>
    <cellStyle name="Normal 7 2 2 2 3 4 4" xfId="2771"/>
    <cellStyle name="Normal 7 2 2 2 3 5" xfId="2772"/>
    <cellStyle name="Normal 7 2 2 2 3 5 2" xfId="2773"/>
    <cellStyle name="Normal 7 2 2 2 3 5 3" xfId="2774"/>
    <cellStyle name="Normal 7 2 2 2 3 6" xfId="2775"/>
    <cellStyle name="Normal 7 2 2 2 3 7" xfId="2776"/>
    <cellStyle name="Normal 7 2 2 2 4" xfId="2777"/>
    <cellStyle name="Normal 7 2 2 2 4 2" xfId="2778"/>
    <cellStyle name="Normal 7 2 2 2 4 2 2" xfId="2779"/>
    <cellStyle name="Normal 7 2 2 2 4 2 2 2" xfId="2780"/>
    <cellStyle name="Normal 7 2 2 2 4 2 2 3" xfId="2781"/>
    <cellStyle name="Normal 7 2 2 2 4 2 3" xfId="2782"/>
    <cellStyle name="Normal 7 2 2 2 4 2 4" xfId="2783"/>
    <cellStyle name="Normal 7 2 2 2 4 3" xfId="2784"/>
    <cellStyle name="Normal 7 2 2 2 4 3 2" xfId="2785"/>
    <cellStyle name="Normal 7 2 2 2 4 3 3" xfId="2786"/>
    <cellStyle name="Normal 7 2 2 2 4 4" xfId="2787"/>
    <cellStyle name="Normal 7 2 2 2 4 5" xfId="2788"/>
    <cellStyle name="Normal 7 2 2 2 5" xfId="2789"/>
    <cellStyle name="Normal 7 2 2 2 5 2" xfId="2790"/>
    <cellStyle name="Normal 7 2 2 2 5 2 2" xfId="2791"/>
    <cellStyle name="Normal 7 2 2 2 5 2 2 2" xfId="2792"/>
    <cellStyle name="Normal 7 2 2 2 5 2 2 3" xfId="2793"/>
    <cellStyle name="Normal 7 2 2 2 5 2 3" xfId="2794"/>
    <cellStyle name="Normal 7 2 2 2 5 2 4" xfId="2795"/>
    <cellStyle name="Normal 7 2 2 2 5 3" xfId="2796"/>
    <cellStyle name="Normal 7 2 2 2 5 3 2" xfId="2797"/>
    <cellStyle name="Normal 7 2 2 2 5 3 3" xfId="2798"/>
    <cellStyle name="Normal 7 2 2 2 5 4" xfId="2799"/>
    <cellStyle name="Normal 7 2 2 2 5 5" xfId="2800"/>
    <cellStyle name="Normal 7 2 2 2 6" xfId="2801"/>
    <cellStyle name="Normal 7 2 2 2 6 2" xfId="2802"/>
    <cellStyle name="Normal 7 2 2 2 6 2 2" xfId="2803"/>
    <cellStyle name="Normal 7 2 2 2 6 2 3" xfId="2804"/>
    <cellStyle name="Normal 7 2 2 2 6 3" xfId="2805"/>
    <cellStyle name="Normal 7 2 2 2 6 4" xfId="2806"/>
    <cellStyle name="Normal 7 2 2 2 7" xfId="2807"/>
    <cellStyle name="Normal 7 2 2 2 7 2" xfId="2808"/>
    <cellStyle name="Normal 7 2 2 2 7 3" xfId="2809"/>
    <cellStyle name="Normal 7 2 2 2 8" xfId="2810"/>
    <cellStyle name="Normal 7 2 2 2 9" xfId="2811"/>
    <cellStyle name="Normal 7 2 2 3" xfId="2812"/>
    <cellStyle name="Normal 7 2 2 3 2" xfId="2813"/>
    <cellStyle name="Normal 7 2 2 3 2 2" xfId="2814"/>
    <cellStyle name="Normal 7 2 2 3 2 2 2" xfId="2815"/>
    <cellStyle name="Normal 7 2 2 3 2 2 2 2" xfId="2816"/>
    <cellStyle name="Normal 7 2 2 3 2 2 2 3" xfId="2817"/>
    <cellStyle name="Normal 7 2 2 3 2 2 3" xfId="2818"/>
    <cellStyle name="Normal 7 2 2 3 2 2 4" xfId="2819"/>
    <cellStyle name="Normal 7 2 2 3 2 3" xfId="2820"/>
    <cellStyle name="Normal 7 2 2 3 2 3 2" xfId="2821"/>
    <cellStyle name="Normal 7 2 2 3 2 3 3" xfId="2822"/>
    <cellStyle name="Normal 7 2 2 3 2 4" xfId="2823"/>
    <cellStyle name="Normal 7 2 2 3 2 5" xfId="2824"/>
    <cellStyle name="Normal 7 2 2 3 3" xfId="2825"/>
    <cellStyle name="Normal 7 2 2 3 3 2" xfId="2826"/>
    <cellStyle name="Normal 7 2 2 3 3 2 2" xfId="2827"/>
    <cellStyle name="Normal 7 2 2 3 3 2 2 2" xfId="2828"/>
    <cellStyle name="Normal 7 2 2 3 3 2 2 3" xfId="2829"/>
    <cellStyle name="Normal 7 2 2 3 3 2 3" xfId="2830"/>
    <cellStyle name="Normal 7 2 2 3 3 2 4" xfId="2831"/>
    <cellStyle name="Normal 7 2 2 3 3 3" xfId="2832"/>
    <cellStyle name="Normal 7 2 2 3 3 3 2" xfId="2833"/>
    <cellStyle name="Normal 7 2 2 3 3 3 3" xfId="2834"/>
    <cellStyle name="Normal 7 2 2 3 3 4" xfId="2835"/>
    <cellStyle name="Normal 7 2 2 3 3 5" xfId="2836"/>
    <cellStyle name="Normal 7 2 2 3 4" xfId="2837"/>
    <cellStyle name="Normal 7 2 2 3 4 2" xfId="2838"/>
    <cellStyle name="Normal 7 2 2 3 4 2 2" xfId="2839"/>
    <cellStyle name="Normal 7 2 2 3 4 2 3" xfId="2840"/>
    <cellStyle name="Normal 7 2 2 3 4 3" xfId="2841"/>
    <cellStyle name="Normal 7 2 2 3 4 4" xfId="2842"/>
    <cellStyle name="Normal 7 2 2 3 5" xfId="2843"/>
    <cellStyle name="Normal 7 2 2 3 5 2" xfId="2844"/>
    <cellStyle name="Normal 7 2 2 3 5 3" xfId="2845"/>
    <cellStyle name="Normal 7 2 2 3 6" xfId="2846"/>
    <cellStyle name="Normal 7 2 2 3 7" xfId="2847"/>
    <cellStyle name="Normal 7 2 2 4" xfId="2848"/>
    <cellStyle name="Normal 7 2 2 4 2" xfId="2849"/>
    <cellStyle name="Normal 7 2 2 4 2 2" xfId="2850"/>
    <cellStyle name="Normal 7 2 2 4 2 2 2" xfId="2851"/>
    <cellStyle name="Normal 7 2 2 4 2 2 2 2" xfId="2852"/>
    <cellStyle name="Normal 7 2 2 4 2 2 2 3" xfId="2853"/>
    <cellStyle name="Normal 7 2 2 4 2 2 3" xfId="2854"/>
    <cellStyle name="Normal 7 2 2 4 2 2 4" xfId="2855"/>
    <cellStyle name="Normal 7 2 2 4 2 3" xfId="2856"/>
    <cellStyle name="Normal 7 2 2 4 2 3 2" xfId="2857"/>
    <cellStyle name="Normal 7 2 2 4 2 3 3" xfId="2858"/>
    <cellStyle name="Normal 7 2 2 4 2 4" xfId="2859"/>
    <cellStyle name="Normal 7 2 2 4 2 5" xfId="2860"/>
    <cellStyle name="Normal 7 2 2 4 3" xfId="2861"/>
    <cellStyle name="Normal 7 2 2 4 3 2" xfId="2862"/>
    <cellStyle name="Normal 7 2 2 4 3 2 2" xfId="2863"/>
    <cellStyle name="Normal 7 2 2 4 3 2 2 2" xfId="2864"/>
    <cellStyle name="Normal 7 2 2 4 3 2 2 3" xfId="2865"/>
    <cellStyle name="Normal 7 2 2 4 3 2 3" xfId="2866"/>
    <cellStyle name="Normal 7 2 2 4 3 2 4" xfId="2867"/>
    <cellStyle name="Normal 7 2 2 4 3 3" xfId="2868"/>
    <cellStyle name="Normal 7 2 2 4 3 3 2" xfId="2869"/>
    <cellStyle name="Normal 7 2 2 4 3 3 3" xfId="2870"/>
    <cellStyle name="Normal 7 2 2 4 3 4" xfId="2871"/>
    <cellStyle name="Normal 7 2 2 4 3 5" xfId="2872"/>
    <cellStyle name="Normal 7 2 2 4 4" xfId="2873"/>
    <cellStyle name="Normal 7 2 2 4 4 2" xfId="2874"/>
    <cellStyle name="Normal 7 2 2 4 4 2 2" xfId="2875"/>
    <cellStyle name="Normal 7 2 2 4 4 2 3" xfId="2876"/>
    <cellStyle name="Normal 7 2 2 4 4 3" xfId="2877"/>
    <cellStyle name="Normal 7 2 2 4 4 4" xfId="2878"/>
    <cellStyle name="Normal 7 2 2 4 5" xfId="2879"/>
    <cellStyle name="Normal 7 2 2 4 5 2" xfId="2880"/>
    <cellStyle name="Normal 7 2 2 4 5 3" xfId="2881"/>
    <cellStyle name="Normal 7 2 2 4 6" xfId="2882"/>
    <cellStyle name="Normal 7 2 2 4 7" xfId="2883"/>
    <cellStyle name="Normal 7 2 2 5" xfId="2884"/>
    <cellStyle name="Normal 7 2 2 5 2" xfId="2885"/>
    <cellStyle name="Normal 7 2 2 5 2 2" xfId="2886"/>
    <cellStyle name="Normal 7 2 2 5 2 2 2" xfId="2887"/>
    <cellStyle name="Normal 7 2 2 5 2 2 3" xfId="2888"/>
    <cellStyle name="Normal 7 2 2 5 2 3" xfId="2889"/>
    <cellStyle name="Normal 7 2 2 5 2 4" xfId="2890"/>
    <cellStyle name="Normal 7 2 2 5 3" xfId="2891"/>
    <cellStyle name="Normal 7 2 2 5 3 2" xfId="2892"/>
    <cellStyle name="Normal 7 2 2 5 3 3" xfId="2893"/>
    <cellStyle name="Normal 7 2 2 5 4" xfId="2894"/>
    <cellStyle name="Normal 7 2 2 5 5" xfId="2895"/>
    <cellStyle name="Normal 7 2 2 6" xfId="2896"/>
    <cellStyle name="Normal 7 2 2 6 2" xfId="2897"/>
    <cellStyle name="Normal 7 2 2 6 2 2" xfId="2898"/>
    <cellStyle name="Normal 7 2 2 6 2 2 2" xfId="2899"/>
    <cellStyle name="Normal 7 2 2 6 2 2 3" xfId="2900"/>
    <cellStyle name="Normal 7 2 2 6 2 3" xfId="2901"/>
    <cellStyle name="Normal 7 2 2 6 2 4" xfId="2902"/>
    <cellStyle name="Normal 7 2 2 6 3" xfId="2903"/>
    <cellStyle name="Normal 7 2 2 6 3 2" xfId="2904"/>
    <cellStyle name="Normal 7 2 2 6 3 3" xfId="2905"/>
    <cellStyle name="Normal 7 2 2 6 4" xfId="2906"/>
    <cellStyle name="Normal 7 2 2 6 5" xfId="2907"/>
    <cellStyle name="Normal 7 2 2 7" xfId="2908"/>
    <cellStyle name="Normal 7 2 2 7 2" xfId="2909"/>
    <cellStyle name="Normal 7 2 2 7 2 2" xfId="2910"/>
    <cellStyle name="Normal 7 2 2 7 2 3" xfId="2911"/>
    <cellStyle name="Normal 7 2 2 7 3" xfId="2912"/>
    <cellStyle name="Normal 7 2 2 7 4" xfId="2913"/>
    <cellStyle name="Normal 7 2 2 8" xfId="2914"/>
    <cellStyle name="Normal 7 2 2 8 2" xfId="2915"/>
    <cellStyle name="Normal 7 2 2 8 3" xfId="2916"/>
    <cellStyle name="Normal 7 2 2 9" xfId="2917"/>
    <cellStyle name="Normal 7 2 3" xfId="2918"/>
    <cellStyle name="Normal 7 2 3 2" xfId="2919"/>
    <cellStyle name="Normal 7 2 3 2 2" xfId="2920"/>
    <cellStyle name="Normal 7 2 3 2 2 2" xfId="2921"/>
    <cellStyle name="Normal 7 2 3 2 2 2 2" xfId="2922"/>
    <cellStyle name="Normal 7 2 3 2 2 2 2 2" xfId="2923"/>
    <cellStyle name="Normal 7 2 3 2 2 2 2 3" xfId="2924"/>
    <cellStyle name="Normal 7 2 3 2 2 2 3" xfId="2925"/>
    <cellStyle name="Normal 7 2 3 2 2 2 4" xfId="2926"/>
    <cellStyle name="Normal 7 2 3 2 2 3" xfId="2927"/>
    <cellStyle name="Normal 7 2 3 2 2 3 2" xfId="2928"/>
    <cellStyle name="Normal 7 2 3 2 2 3 3" xfId="2929"/>
    <cellStyle name="Normal 7 2 3 2 2 4" xfId="2930"/>
    <cellStyle name="Normal 7 2 3 2 2 5" xfId="2931"/>
    <cellStyle name="Normal 7 2 3 2 3" xfId="2932"/>
    <cellStyle name="Normal 7 2 3 2 3 2" xfId="2933"/>
    <cellStyle name="Normal 7 2 3 2 3 2 2" xfId="2934"/>
    <cellStyle name="Normal 7 2 3 2 3 2 2 2" xfId="2935"/>
    <cellStyle name="Normal 7 2 3 2 3 2 2 3" xfId="2936"/>
    <cellStyle name="Normal 7 2 3 2 3 2 3" xfId="2937"/>
    <cellStyle name="Normal 7 2 3 2 3 2 4" xfId="2938"/>
    <cellStyle name="Normal 7 2 3 2 3 3" xfId="2939"/>
    <cellStyle name="Normal 7 2 3 2 3 3 2" xfId="2940"/>
    <cellStyle name="Normal 7 2 3 2 3 3 3" xfId="2941"/>
    <cellStyle name="Normal 7 2 3 2 3 4" xfId="2942"/>
    <cellStyle name="Normal 7 2 3 2 3 5" xfId="2943"/>
    <cellStyle name="Normal 7 2 3 2 4" xfId="2944"/>
    <cellStyle name="Normal 7 2 3 2 4 2" xfId="2945"/>
    <cellStyle name="Normal 7 2 3 2 4 2 2" xfId="2946"/>
    <cellStyle name="Normal 7 2 3 2 4 2 3" xfId="2947"/>
    <cellStyle name="Normal 7 2 3 2 4 3" xfId="2948"/>
    <cellStyle name="Normal 7 2 3 2 4 4" xfId="2949"/>
    <cellStyle name="Normal 7 2 3 2 5" xfId="2950"/>
    <cellStyle name="Normal 7 2 3 2 5 2" xfId="2951"/>
    <cellStyle name="Normal 7 2 3 2 5 3" xfId="2952"/>
    <cellStyle name="Normal 7 2 3 2 6" xfId="2953"/>
    <cellStyle name="Normal 7 2 3 2 7" xfId="2954"/>
    <cellStyle name="Normal 7 2 3 3" xfId="2955"/>
    <cellStyle name="Normal 7 2 3 3 2" xfId="2956"/>
    <cellStyle name="Normal 7 2 3 3 2 2" xfId="2957"/>
    <cellStyle name="Normal 7 2 3 3 2 2 2" xfId="2958"/>
    <cellStyle name="Normal 7 2 3 3 2 2 2 2" xfId="2959"/>
    <cellStyle name="Normal 7 2 3 3 2 2 2 3" xfId="2960"/>
    <cellStyle name="Normal 7 2 3 3 2 2 3" xfId="2961"/>
    <cellStyle name="Normal 7 2 3 3 2 2 4" xfId="2962"/>
    <cellStyle name="Normal 7 2 3 3 2 3" xfId="2963"/>
    <cellStyle name="Normal 7 2 3 3 2 3 2" xfId="2964"/>
    <cellStyle name="Normal 7 2 3 3 2 3 3" xfId="2965"/>
    <cellStyle name="Normal 7 2 3 3 2 4" xfId="2966"/>
    <cellStyle name="Normal 7 2 3 3 2 5" xfId="2967"/>
    <cellStyle name="Normal 7 2 3 3 3" xfId="2968"/>
    <cellStyle name="Normal 7 2 3 3 3 2" xfId="2969"/>
    <cellStyle name="Normal 7 2 3 3 3 2 2" xfId="2970"/>
    <cellStyle name="Normal 7 2 3 3 3 2 2 2" xfId="2971"/>
    <cellStyle name="Normal 7 2 3 3 3 2 2 3" xfId="2972"/>
    <cellStyle name="Normal 7 2 3 3 3 2 3" xfId="2973"/>
    <cellStyle name="Normal 7 2 3 3 3 2 4" xfId="2974"/>
    <cellStyle name="Normal 7 2 3 3 3 3" xfId="2975"/>
    <cellStyle name="Normal 7 2 3 3 3 3 2" xfId="2976"/>
    <cellStyle name="Normal 7 2 3 3 3 3 3" xfId="2977"/>
    <cellStyle name="Normal 7 2 3 3 3 4" xfId="2978"/>
    <cellStyle name="Normal 7 2 3 3 3 5" xfId="2979"/>
    <cellStyle name="Normal 7 2 3 3 4" xfId="2980"/>
    <cellStyle name="Normal 7 2 3 3 4 2" xfId="2981"/>
    <cellStyle name="Normal 7 2 3 3 4 2 2" xfId="2982"/>
    <cellStyle name="Normal 7 2 3 3 4 2 3" xfId="2983"/>
    <cellStyle name="Normal 7 2 3 3 4 3" xfId="2984"/>
    <cellStyle name="Normal 7 2 3 3 4 4" xfId="2985"/>
    <cellStyle name="Normal 7 2 3 3 5" xfId="2986"/>
    <cellStyle name="Normal 7 2 3 3 5 2" xfId="2987"/>
    <cellStyle name="Normal 7 2 3 3 5 3" xfId="2988"/>
    <cellStyle name="Normal 7 2 3 3 6" xfId="2989"/>
    <cellStyle name="Normal 7 2 3 3 7" xfId="2990"/>
    <cellStyle name="Normal 7 2 3 4" xfId="2991"/>
    <cellStyle name="Normal 7 2 3 4 2" xfId="2992"/>
    <cellStyle name="Normal 7 2 3 4 2 2" xfId="2993"/>
    <cellStyle name="Normal 7 2 3 4 2 2 2" xfId="2994"/>
    <cellStyle name="Normal 7 2 3 4 2 2 3" xfId="2995"/>
    <cellStyle name="Normal 7 2 3 4 2 3" xfId="2996"/>
    <cellStyle name="Normal 7 2 3 4 2 4" xfId="2997"/>
    <cellStyle name="Normal 7 2 3 4 3" xfId="2998"/>
    <cellStyle name="Normal 7 2 3 4 3 2" xfId="2999"/>
    <cellStyle name="Normal 7 2 3 4 3 3" xfId="3000"/>
    <cellStyle name="Normal 7 2 3 4 4" xfId="3001"/>
    <cellStyle name="Normal 7 2 3 4 5" xfId="3002"/>
    <cellStyle name="Normal 7 2 3 5" xfId="3003"/>
    <cellStyle name="Normal 7 2 3 5 2" xfId="3004"/>
    <cellStyle name="Normal 7 2 3 5 2 2" xfId="3005"/>
    <cellStyle name="Normal 7 2 3 5 2 2 2" xfId="3006"/>
    <cellStyle name="Normal 7 2 3 5 2 2 3" xfId="3007"/>
    <cellStyle name="Normal 7 2 3 5 2 3" xfId="3008"/>
    <cellStyle name="Normal 7 2 3 5 2 4" xfId="3009"/>
    <cellStyle name="Normal 7 2 3 5 3" xfId="3010"/>
    <cellStyle name="Normal 7 2 3 5 3 2" xfId="3011"/>
    <cellStyle name="Normal 7 2 3 5 3 3" xfId="3012"/>
    <cellStyle name="Normal 7 2 3 5 4" xfId="3013"/>
    <cellStyle name="Normal 7 2 3 5 5" xfId="3014"/>
    <cellStyle name="Normal 7 2 3 6" xfId="3015"/>
    <cellStyle name="Normal 7 2 3 6 2" xfId="3016"/>
    <cellStyle name="Normal 7 2 3 6 2 2" xfId="3017"/>
    <cellStyle name="Normal 7 2 3 6 2 3" xfId="3018"/>
    <cellStyle name="Normal 7 2 3 6 3" xfId="3019"/>
    <cellStyle name="Normal 7 2 3 6 4" xfId="3020"/>
    <cellStyle name="Normal 7 2 3 7" xfId="3021"/>
    <cellStyle name="Normal 7 2 3 7 2" xfId="3022"/>
    <cellStyle name="Normal 7 2 3 7 3" xfId="3023"/>
    <cellStyle name="Normal 7 2 3 8" xfId="3024"/>
    <cellStyle name="Normal 7 2 3 9" xfId="3025"/>
    <cellStyle name="Normal 7 2 4" xfId="3026"/>
    <cellStyle name="Normal 7 2 4 2" xfId="3027"/>
    <cellStyle name="Normal 7 2 4 2 2" xfId="3028"/>
    <cellStyle name="Normal 7 2 4 2 2 2" xfId="3029"/>
    <cellStyle name="Normal 7 2 4 2 2 2 2" xfId="3030"/>
    <cellStyle name="Normal 7 2 4 2 2 2 2 2" xfId="3031"/>
    <cellStyle name="Normal 7 2 4 2 2 2 2 3" xfId="3032"/>
    <cellStyle name="Normal 7 2 4 2 2 2 3" xfId="3033"/>
    <cellStyle name="Normal 7 2 4 2 2 2 4" xfId="3034"/>
    <cellStyle name="Normal 7 2 4 2 2 3" xfId="3035"/>
    <cellStyle name="Normal 7 2 4 2 2 3 2" xfId="3036"/>
    <cellStyle name="Normal 7 2 4 2 2 3 3" xfId="3037"/>
    <cellStyle name="Normal 7 2 4 2 2 4" xfId="3038"/>
    <cellStyle name="Normal 7 2 4 2 2 5" xfId="3039"/>
    <cellStyle name="Normal 7 2 4 2 3" xfId="3040"/>
    <cellStyle name="Normal 7 2 4 2 3 2" xfId="3041"/>
    <cellStyle name="Normal 7 2 4 2 3 2 2" xfId="3042"/>
    <cellStyle name="Normal 7 2 4 2 3 2 2 2" xfId="3043"/>
    <cellStyle name="Normal 7 2 4 2 3 2 2 3" xfId="3044"/>
    <cellStyle name="Normal 7 2 4 2 3 2 3" xfId="3045"/>
    <cellStyle name="Normal 7 2 4 2 3 2 4" xfId="3046"/>
    <cellStyle name="Normal 7 2 4 2 3 3" xfId="3047"/>
    <cellStyle name="Normal 7 2 4 2 3 3 2" xfId="3048"/>
    <cellStyle name="Normal 7 2 4 2 3 3 3" xfId="3049"/>
    <cellStyle name="Normal 7 2 4 2 3 4" xfId="3050"/>
    <cellStyle name="Normal 7 2 4 2 3 5" xfId="3051"/>
    <cellStyle name="Normal 7 2 4 2 4" xfId="3052"/>
    <cellStyle name="Normal 7 2 4 2 4 2" xfId="3053"/>
    <cellStyle name="Normal 7 2 4 2 4 2 2" xfId="3054"/>
    <cellStyle name="Normal 7 2 4 2 4 2 3" xfId="3055"/>
    <cellStyle name="Normal 7 2 4 2 4 3" xfId="3056"/>
    <cellStyle name="Normal 7 2 4 2 4 4" xfId="3057"/>
    <cellStyle name="Normal 7 2 4 2 5" xfId="3058"/>
    <cellStyle name="Normal 7 2 4 2 5 2" xfId="3059"/>
    <cellStyle name="Normal 7 2 4 2 5 3" xfId="3060"/>
    <cellStyle name="Normal 7 2 4 2 6" xfId="3061"/>
    <cellStyle name="Normal 7 2 4 2 7" xfId="3062"/>
    <cellStyle name="Normal 7 2 4 3" xfId="3063"/>
    <cellStyle name="Normal 7 2 4 3 2" xfId="3064"/>
    <cellStyle name="Normal 7 2 4 3 2 2" xfId="3065"/>
    <cellStyle name="Normal 7 2 4 3 2 2 2" xfId="3066"/>
    <cellStyle name="Normal 7 2 4 3 2 2 2 2" xfId="3067"/>
    <cellStyle name="Normal 7 2 4 3 2 2 2 3" xfId="3068"/>
    <cellStyle name="Normal 7 2 4 3 2 2 3" xfId="3069"/>
    <cellStyle name="Normal 7 2 4 3 2 2 4" xfId="3070"/>
    <cellStyle name="Normal 7 2 4 3 2 3" xfId="3071"/>
    <cellStyle name="Normal 7 2 4 3 2 3 2" xfId="3072"/>
    <cellStyle name="Normal 7 2 4 3 2 3 3" xfId="3073"/>
    <cellStyle name="Normal 7 2 4 3 2 4" xfId="3074"/>
    <cellStyle name="Normal 7 2 4 3 2 5" xfId="3075"/>
    <cellStyle name="Normal 7 2 4 3 3" xfId="3076"/>
    <cellStyle name="Normal 7 2 4 3 3 2" xfId="3077"/>
    <cellStyle name="Normal 7 2 4 3 3 2 2" xfId="3078"/>
    <cellStyle name="Normal 7 2 4 3 3 2 2 2" xfId="3079"/>
    <cellStyle name="Normal 7 2 4 3 3 2 2 3" xfId="3080"/>
    <cellStyle name="Normal 7 2 4 3 3 2 3" xfId="3081"/>
    <cellStyle name="Normal 7 2 4 3 3 2 4" xfId="3082"/>
    <cellStyle name="Normal 7 2 4 3 3 3" xfId="3083"/>
    <cellStyle name="Normal 7 2 4 3 3 3 2" xfId="3084"/>
    <cellStyle name="Normal 7 2 4 3 3 3 3" xfId="3085"/>
    <cellStyle name="Normal 7 2 4 3 3 4" xfId="3086"/>
    <cellStyle name="Normal 7 2 4 3 3 5" xfId="3087"/>
    <cellStyle name="Normal 7 2 4 3 4" xfId="3088"/>
    <cellStyle name="Normal 7 2 4 3 4 2" xfId="3089"/>
    <cellStyle name="Normal 7 2 4 3 4 2 2" xfId="3090"/>
    <cellStyle name="Normal 7 2 4 3 4 2 3" xfId="3091"/>
    <cellStyle name="Normal 7 2 4 3 4 3" xfId="3092"/>
    <cellStyle name="Normal 7 2 4 3 4 4" xfId="3093"/>
    <cellStyle name="Normal 7 2 4 3 5" xfId="3094"/>
    <cellStyle name="Normal 7 2 4 3 5 2" xfId="3095"/>
    <cellStyle name="Normal 7 2 4 3 5 3" xfId="3096"/>
    <cellStyle name="Normal 7 2 4 3 6" xfId="3097"/>
    <cellStyle name="Normal 7 2 4 3 7" xfId="3098"/>
    <cellStyle name="Normal 7 2 4 4" xfId="3099"/>
    <cellStyle name="Normal 7 2 4 4 2" xfId="3100"/>
    <cellStyle name="Normal 7 2 4 4 2 2" xfId="3101"/>
    <cellStyle name="Normal 7 2 4 4 2 2 2" xfId="3102"/>
    <cellStyle name="Normal 7 2 4 4 2 2 3" xfId="3103"/>
    <cellStyle name="Normal 7 2 4 4 2 3" xfId="3104"/>
    <cellStyle name="Normal 7 2 4 4 2 4" xfId="3105"/>
    <cellStyle name="Normal 7 2 4 4 3" xfId="3106"/>
    <cellStyle name="Normal 7 2 4 4 3 2" xfId="3107"/>
    <cellStyle name="Normal 7 2 4 4 3 3" xfId="3108"/>
    <cellStyle name="Normal 7 2 4 4 4" xfId="3109"/>
    <cellStyle name="Normal 7 2 4 4 5" xfId="3110"/>
    <cellStyle name="Normal 7 2 4 5" xfId="3111"/>
    <cellStyle name="Normal 7 2 4 5 2" xfId="3112"/>
    <cellStyle name="Normal 7 2 4 5 2 2" xfId="3113"/>
    <cellStyle name="Normal 7 2 4 5 2 2 2" xfId="3114"/>
    <cellStyle name="Normal 7 2 4 5 2 2 3" xfId="3115"/>
    <cellStyle name="Normal 7 2 4 5 2 3" xfId="3116"/>
    <cellStyle name="Normal 7 2 4 5 2 4" xfId="3117"/>
    <cellStyle name="Normal 7 2 4 5 3" xfId="3118"/>
    <cellStyle name="Normal 7 2 4 5 3 2" xfId="3119"/>
    <cellStyle name="Normal 7 2 4 5 3 3" xfId="3120"/>
    <cellStyle name="Normal 7 2 4 5 4" xfId="3121"/>
    <cellStyle name="Normal 7 2 4 5 5" xfId="3122"/>
    <cellStyle name="Normal 7 2 4 6" xfId="3123"/>
    <cellStyle name="Normal 7 2 4 6 2" xfId="3124"/>
    <cellStyle name="Normal 7 2 4 6 2 2" xfId="3125"/>
    <cellStyle name="Normal 7 2 4 6 2 3" xfId="3126"/>
    <cellStyle name="Normal 7 2 4 6 3" xfId="3127"/>
    <cellStyle name="Normal 7 2 4 6 4" xfId="3128"/>
    <cellStyle name="Normal 7 2 4 7" xfId="3129"/>
    <cellStyle name="Normal 7 2 4 7 2" xfId="3130"/>
    <cellStyle name="Normal 7 2 4 7 3" xfId="3131"/>
    <cellStyle name="Normal 7 2 4 8" xfId="3132"/>
    <cellStyle name="Normal 7 2 4 9" xfId="3133"/>
    <cellStyle name="Normal 7 2 5" xfId="3134"/>
    <cellStyle name="Normal 7 2 5 2" xfId="3135"/>
    <cellStyle name="Normal 7 2 5 2 2" xfId="3136"/>
    <cellStyle name="Normal 7 2 5 2 2 2" xfId="3137"/>
    <cellStyle name="Normal 7 2 5 2 2 2 2" xfId="3138"/>
    <cellStyle name="Normal 7 2 5 2 2 2 3" xfId="3139"/>
    <cellStyle name="Normal 7 2 5 2 2 3" xfId="3140"/>
    <cellStyle name="Normal 7 2 5 2 2 4" xfId="3141"/>
    <cellStyle name="Normal 7 2 5 2 3" xfId="3142"/>
    <cellStyle name="Normal 7 2 5 2 3 2" xfId="3143"/>
    <cellStyle name="Normal 7 2 5 2 3 3" xfId="3144"/>
    <cellStyle name="Normal 7 2 5 2 4" xfId="3145"/>
    <cellStyle name="Normal 7 2 5 2 5" xfId="3146"/>
    <cellStyle name="Normal 7 2 5 3" xfId="3147"/>
    <cellStyle name="Normal 7 2 5 3 2" xfId="3148"/>
    <cellStyle name="Normal 7 2 5 3 2 2" xfId="3149"/>
    <cellStyle name="Normal 7 2 5 3 2 2 2" xfId="3150"/>
    <cellStyle name="Normal 7 2 5 3 2 2 3" xfId="3151"/>
    <cellStyle name="Normal 7 2 5 3 2 3" xfId="3152"/>
    <cellStyle name="Normal 7 2 5 3 2 4" xfId="3153"/>
    <cellStyle name="Normal 7 2 5 3 3" xfId="3154"/>
    <cellStyle name="Normal 7 2 5 3 3 2" xfId="3155"/>
    <cellStyle name="Normal 7 2 5 3 3 3" xfId="3156"/>
    <cellStyle name="Normal 7 2 5 3 4" xfId="3157"/>
    <cellStyle name="Normal 7 2 5 3 5" xfId="3158"/>
    <cellStyle name="Normal 7 2 5 4" xfId="3159"/>
    <cellStyle name="Normal 7 2 5 4 2" xfId="3160"/>
    <cellStyle name="Normal 7 2 5 4 2 2" xfId="3161"/>
    <cellStyle name="Normal 7 2 5 4 2 3" xfId="3162"/>
    <cellStyle name="Normal 7 2 5 4 3" xfId="3163"/>
    <cellStyle name="Normal 7 2 5 4 4" xfId="3164"/>
    <cellStyle name="Normal 7 2 5 5" xfId="3165"/>
    <cellStyle name="Normal 7 2 5 5 2" xfId="3166"/>
    <cellStyle name="Normal 7 2 5 5 3" xfId="3167"/>
    <cellStyle name="Normal 7 2 5 6" xfId="3168"/>
    <cellStyle name="Normal 7 2 5 7" xfId="3169"/>
    <cellStyle name="Normal 7 2 6" xfId="3170"/>
    <cellStyle name="Normal 7 2 6 2" xfId="3171"/>
    <cellStyle name="Normal 7 2 6 2 2" xfId="3172"/>
    <cellStyle name="Normal 7 2 6 2 2 2" xfId="3173"/>
    <cellStyle name="Normal 7 2 6 2 2 2 2" xfId="3174"/>
    <cellStyle name="Normal 7 2 6 2 2 2 3" xfId="3175"/>
    <cellStyle name="Normal 7 2 6 2 2 3" xfId="3176"/>
    <cellStyle name="Normal 7 2 6 2 2 4" xfId="3177"/>
    <cellStyle name="Normal 7 2 6 2 3" xfId="3178"/>
    <cellStyle name="Normal 7 2 6 2 3 2" xfId="3179"/>
    <cellStyle name="Normal 7 2 6 2 3 3" xfId="3180"/>
    <cellStyle name="Normal 7 2 6 2 4" xfId="3181"/>
    <cellStyle name="Normal 7 2 6 2 5" xfId="3182"/>
    <cellStyle name="Normal 7 2 6 3" xfId="3183"/>
    <cellStyle name="Normal 7 2 6 3 2" xfId="3184"/>
    <cellStyle name="Normal 7 2 6 3 2 2" xfId="3185"/>
    <cellStyle name="Normal 7 2 6 3 2 2 2" xfId="3186"/>
    <cellStyle name="Normal 7 2 6 3 2 2 3" xfId="3187"/>
    <cellStyle name="Normal 7 2 6 3 2 3" xfId="3188"/>
    <cellStyle name="Normal 7 2 6 3 2 4" xfId="3189"/>
    <cellStyle name="Normal 7 2 6 3 3" xfId="3190"/>
    <cellStyle name="Normal 7 2 6 3 3 2" xfId="3191"/>
    <cellStyle name="Normal 7 2 6 3 3 3" xfId="3192"/>
    <cellStyle name="Normal 7 2 6 3 4" xfId="3193"/>
    <cellStyle name="Normal 7 2 6 3 5" xfId="3194"/>
    <cellStyle name="Normal 7 2 6 4" xfId="3195"/>
    <cellStyle name="Normal 7 2 6 4 2" xfId="3196"/>
    <cellStyle name="Normal 7 2 6 4 2 2" xfId="3197"/>
    <cellStyle name="Normal 7 2 6 4 2 3" xfId="3198"/>
    <cellStyle name="Normal 7 2 6 4 3" xfId="3199"/>
    <cellStyle name="Normal 7 2 6 4 4" xfId="3200"/>
    <cellStyle name="Normal 7 2 6 5" xfId="3201"/>
    <cellStyle name="Normal 7 2 6 5 2" xfId="3202"/>
    <cellStyle name="Normal 7 2 6 5 3" xfId="3203"/>
    <cellStyle name="Normal 7 2 6 6" xfId="3204"/>
    <cellStyle name="Normal 7 2 6 7" xfId="3205"/>
    <cellStyle name="Normal 7 2 7" xfId="3206"/>
    <cellStyle name="Normal 7 2 7 2" xfId="3207"/>
    <cellStyle name="Normal 7 2 7 2 2" xfId="3208"/>
    <cellStyle name="Normal 7 2 7 2 2 2" xfId="3209"/>
    <cellStyle name="Normal 7 2 7 2 2 2 2" xfId="3210"/>
    <cellStyle name="Normal 7 2 7 2 2 2 3" xfId="3211"/>
    <cellStyle name="Normal 7 2 7 2 2 3" xfId="3212"/>
    <cellStyle name="Normal 7 2 7 2 2 4" xfId="3213"/>
    <cellStyle name="Normal 7 2 7 2 3" xfId="3214"/>
    <cellStyle name="Normal 7 2 7 2 3 2" xfId="3215"/>
    <cellStyle name="Normal 7 2 7 2 3 3" xfId="3216"/>
    <cellStyle name="Normal 7 2 7 2 4" xfId="3217"/>
    <cellStyle name="Normal 7 2 7 2 5" xfId="3218"/>
    <cellStyle name="Normal 7 2 7 3" xfId="3219"/>
    <cellStyle name="Normal 7 2 7 3 2" xfId="3220"/>
    <cellStyle name="Normal 7 2 7 3 2 2" xfId="3221"/>
    <cellStyle name="Normal 7 2 7 3 2 2 2" xfId="3222"/>
    <cellStyle name="Normal 7 2 7 3 2 2 3" xfId="3223"/>
    <cellStyle name="Normal 7 2 7 3 2 3" xfId="3224"/>
    <cellStyle name="Normal 7 2 7 3 2 4" xfId="3225"/>
    <cellStyle name="Normal 7 2 7 3 3" xfId="3226"/>
    <cellStyle name="Normal 7 2 7 3 3 2" xfId="3227"/>
    <cellStyle name="Normal 7 2 7 3 3 3" xfId="3228"/>
    <cellStyle name="Normal 7 2 7 3 4" xfId="3229"/>
    <cellStyle name="Normal 7 2 7 3 5" xfId="3230"/>
    <cellStyle name="Normal 7 2 7 4" xfId="3231"/>
    <cellStyle name="Normal 7 2 7 4 2" xfId="3232"/>
    <cellStyle name="Normal 7 2 7 4 2 2" xfId="3233"/>
    <cellStyle name="Normal 7 2 7 4 2 3" xfId="3234"/>
    <cellStyle name="Normal 7 2 7 4 3" xfId="3235"/>
    <cellStyle name="Normal 7 2 7 4 4" xfId="3236"/>
    <cellStyle name="Normal 7 2 7 5" xfId="3237"/>
    <cellStyle name="Normal 7 2 7 5 2" xfId="3238"/>
    <cellStyle name="Normal 7 2 7 5 3" xfId="3239"/>
    <cellStyle name="Normal 7 2 7 6" xfId="3240"/>
    <cellStyle name="Normal 7 2 7 7" xfId="3241"/>
    <cellStyle name="Normal 7 2 8" xfId="3242"/>
    <cellStyle name="Normal 7 2 8 2" xfId="3243"/>
    <cellStyle name="Normal 7 2 8 2 2" xfId="3244"/>
    <cellStyle name="Normal 7 2 8 2 2 2" xfId="3245"/>
    <cellStyle name="Normal 7 2 8 2 2 2 2" xfId="3246"/>
    <cellStyle name="Normal 7 2 8 2 2 2 3" xfId="3247"/>
    <cellStyle name="Normal 7 2 8 2 2 3" xfId="3248"/>
    <cellStyle name="Normal 7 2 8 2 2 4" xfId="3249"/>
    <cellStyle name="Normal 7 2 8 2 3" xfId="3250"/>
    <cellStyle name="Normal 7 2 8 2 3 2" xfId="3251"/>
    <cellStyle name="Normal 7 2 8 2 3 3" xfId="3252"/>
    <cellStyle name="Normal 7 2 8 2 4" xfId="3253"/>
    <cellStyle name="Normal 7 2 8 2 5" xfId="3254"/>
    <cellStyle name="Normal 7 2 8 3" xfId="3255"/>
    <cellStyle name="Normal 7 2 8 3 2" xfId="3256"/>
    <cellStyle name="Normal 7 2 8 3 2 2" xfId="3257"/>
    <cellStyle name="Normal 7 2 8 3 2 2 2" xfId="3258"/>
    <cellStyle name="Normal 7 2 8 3 2 2 3" xfId="3259"/>
    <cellStyle name="Normal 7 2 8 3 2 3" xfId="3260"/>
    <cellStyle name="Normal 7 2 8 3 2 4" xfId="3261"/>
    <cellStyle name="Normal 7 2 8 3 3" xfId="3262"/>
    <cellStyle name="Normal 7 2 8 3 3 2" xfId="3263"/>
    <cellStyle name="Normal 7 2 8 3 3 3" xfId="3264"/>
    <cellStyle name="Normal 7 2 8 3 4" xfId="3265"/>
    <cellStyle name="Normal 7 2 8 3 5" xfId="3266"/>
    <cellStyle name="Normal 7 2 8 4" xfId="3267"/>
    <cellStyle name="Normal 7 2 8 4 2" xfId="3268"/>
    <cellStyle name="Normal 7 2 8 4 2 2" xfId="3269"/>
    <cellStyle name="Normal 7 2 8 4 2 3" xfId="3270"/>
    <cellStyle name="Normal 7 2 8 4 3" xfId="3271"/>
    <cellStyle name="Normal 7 2 8 4 4" xfId="3272"/>
    <cellStyle name="Normal 7 2 8 5" xfId="3273"/>
    <cellStyle name="Normal 7 2 8 5 2" xfId="3274"/>
    <cellStyle name="Normal 7 2 8 5 3" xfId="3275"/>
    <cellStyle name="Normal 7 2 8 6" xfId="3276"/>
    <cellStyle name="Normal 7 2 8 7" xfId="3277"/>
    <cellStyle name="Normal 7 2 9" xfId="3278"/>
    <cellStyle name="Normal 7 2 9 2" xfId="3279"/>
    <cellStyle name="Normal 7 2 9 2 2" xfId="3280"/>
    <cellStyle name="Normal 7 2 9 2 2 2" xfId="3281"/>
    <cellStyle name="Normal 7 2 9 2 2 2 2" xfId="3282"/>
    <cellStyle name="Normal 7 2 9 2 2 2 3" xfId="3283"/>
    <cellStyle name="Normal 7 2 9 2 2 3" xfId="3284"/>
    <cellStyle name="Normal 7 2 9 2 2 4" xfId="3285"/>
    <cellStyle name="Normal 7 2 9 2 3" xfId="3286"/>
    <cellStyle name="Normal 7 2 9 2 3 2" xfId="3287"/>
    <cellStyle name="Normal 7 2 9 2 3 3" xfId="3288"/>
    <cellStyle name="Normal 7 2 9 2 4" xfId="3289"/>
    <cellStyle name="Normal 7 2 9 2 5" xfId="3290"/>
    <cellStyle name="Normal 7 2 9 3" xfId="3291"/>
    <cellStyle name="Normal 7 2 9 3 2" xfId="3292"/>
    <cellStyle name="Normal 7 2 9 3 2 2" xfId="3293"/>
    <cellStyle name="Normal 7 2 9 3 2 2 2" xfId="3294"/>
    <cellStyle name="Normal 7 2 9 3 2 2 3" xfId="3295"/>
    <cellStyle name="Normal 7 2 9 3 2 3" xfId="3296"/>
    <cellStyle name="Normal 7 2 9 3 2 4" xfId="3297"/>
    <cellStyle name="Normal 7 2 9 3 3" xfId="3298"/>
    <cellStyle name="Normal 7 2 9 3 3 2" xfId="3299"/>
    <cellStyle name="Normal 7 2 9 3 3 3" xfId="3300"/>
    <cellStyle name="Normal 7 2 9 3 4" xfId="3301"/>
    <cellStyle name="Normal 7 2 9 3 5" xfId="3302"/>
    <cellStyle name="Normal 7 2 9 4" xfId="3303"/>
    <cellStyle name="Normal 7 2 9 4 2" xfId="3304"/>
    <cellStyle name="Normal 7 2 9 4 2 2" xfId="3305"/>
    <cellStyle name="Normal 7 2 9 4 2 3" xfId="3306"/>
    <cellStyle name="Normal 7 2 9 4 3" xfId="3307"/>
    <cellStyle name="Normal 7 2 9 4 4" xfId="3308"/>
    <cellStyle name="Normal 7 2 9 5" xfId="3309"/>
    <cellStyle name="Normal 7 2 9 5 2" xfId="3310"/>
    <cellStyle name="Normal 7 2 9 5 3" xfId="3311"/>
    <cellStyle name="Normal 7 2 9 6" xfId="3312"/>
    <cellStyle name="Normal 7 2 9 7" xfId="3313"/>
    <cellStyle name="Normal 7 20" xfId="3314"/>
    <cellStyle name="Normal 7 20 2" xfId="3315"/>
    <cellStyle name="Normal 7 20 2 2" xfId="3316"/>
    <cellStyle name="Normal 7 20 2 3" xfId="3317"/>
    <cellStyle name="Normal 7 20 3" xfId="3318"/>
    <cellStyle name="Normal 7 20 4" xfId="3319"/>
    <cellStyle name="Normal 7 21" xfId="3320"/>
    <cellStyle name="Normal 7 21 2" xfId="3321"/>
    <cellStyle name="Normal 7 21 3" xfId="3322"/>
    <cellStyle name="Normal 7 22" xfId="3323"/>
    <cellStyle name="Normal 7 22 2" xfId="3324"/>
    <cellStyle name="Normal 7 22 3" xfId="3325"/>
    <cellStyle name="Normal 7 23" xfId="3326"/>
    <cellStyle name="Normal 7 23 2" xfId="3327"/>
    <cellStyle name="Normal 7 24" xfId="3328"/>
    <cellStyle name="Normal 7 3" xfId="3329"/>
    <cellStyle name="Normal 7 3 10" xfId="3330"/>
    <cellStyle name="Normal 7 3 2" xfId="3331"/>
    <cellStyle name="Normal 7 3 2 2" xfId="3332"/>
    <cellStyle name="Normal 7 3 2 2 2" xfId="3333"/>
    <cellStyle name="Normal 7 3 2 2 2 2" xfId="3334"/>
    <cellStyle name="Normal 7 3 2 2 2 2 2" xfId="3335"/>
    <cellStyle name="Normal 7 3 2 2 2 2 2 2" xfId="3336"/>
    <cellStyle name="Normal 7 3 2 2 2 2 2 3" xfId="3337"/>
    <cellStyle name="Normal 7 3 2 2 2 2 3" xfId="3338"/>
    <cellStyle name="Normal 7 3 2 2 2 2 4" xfId="3339"/>
    <cellStyle name="Normal 7 3 2 2 2 3" xfId="3340"/>
    <cellStyle name="Normal 7 3 2 2 2 3 2" xfId="3341"/>
    <cellStyle name="Normal 7 3 2 2 2 3 3" xfId="3342"/>
    <cellStyle name="Normal 7 3 2 2 2 4" xfId="3343"/>
    <cellStyle name="Normal 7 3 2 2 2 5" xfId="3344"/>
    <cellStyle name="Normal 7 3 2 2 3" xfId="3345"/>
    <cellStyle name="Normal 7 3 2 2 3 2" xfId="3346"/>
    <cellStyle name="Normal 7 3 2 2 3 2 2" xfId="3347"/>
    <cellStyle name="Normal 7 3 2 2 3 2 2 2" xfId="3348"/>
    <cellStyle name="Normal 7 3 2 2 3 2 2 3" xfId="3349"/>
    <cellStyle name="Normal 7 3 2 2 3 2 3" xfId="3350"/>
    <cellStyle name="Normal 7 3 2 2 3 2 4" xfId="3351"/>
    <cellStyle name="Normal 7 3 2 2 3 3" xfId="3352"/>
    <cellStyle name="Normal 7 3 2 2 3 3 2" xfId="3353"/>
    <cellStyle name="Normal 7 3 2 2 3 3 3" xfId="3354"/>
    <cellStyle name="Normal 7 3 2 2 3 4" xfId="3355"/>
    <cellStyle name="Normal 7 3 2 2 3 5" xfId="3356"/>
    <cellStyle name="Normal 7 3 2 2 4" xfId="3357"/>
    <cellStyle name="Normal 7 3 2 2 4 2" xfId="3358"/>
    <cellStyle name="Normal 7 3 2 2 4 2 2" xfId="3359"/>
    <cellStyle name="Normal 7 3 2 2 4 2 3" xfId="3360"/>
    <cellStyle name="Normal 7 3 2 2 4 3" xfId="3361"/>
    <cellStyle name="Normal 7 3 2 2 4 4" xfId="3362"/>
    <cellStyle name="Normal 7 3 2 2 5" xfId="3363"/>
    <cellStyle name="Normal 7 3 2 2 5 2" xfId="3364"/>
    <cellStyle name="Normal 7 3 2 2 5 3" xfId="3365"/>
    <cellStyle name="Normal 7 3 2 2 6" xfId="3366"/>
    <cellStyle name="Normal 7 3 2 2 7" xfId="3367"/>
    <cellStyle name="Normal 7 3 2 3" xfId="3368"/>
    <cellStyle name="Normal 7 3 2 3 2" xfId="3369"/>
    <cellStyle name="Normal 7 3 2 3 2 2" xfId="3370"/>
    <cellStyle name="Normal 7 3 2 3 2 2 2" xfId="3371"/>
    <cellStyle name="Normal 7 3 2 3 2 2 2 2" xfId="3372"/>
    <cellStyle name="Normal 7 3 2 3 2 2 2 3" xfId="3373"/>
    <cellStyle name="Normal 7 3 2 3 2 2 3" xfId="3374"/>
    <cellStyle name="Normal 7 3 2 3 2 2 4" xfId="3375"/>
    <cellStyle name="Normal 7 3 2 3 2 3" xfId="3376"/>
    <cellStyle name="Normal 7 3 2 3 2 3 2" xfId="3377"/>
    <cellStyle name="Normal 7 3 2 3 2 3 3" xfId="3378"/>
    <cellStyle name="Normal 7 3 2 3 2 4" xfId="3379"/>
    <cellStyle name="Normal 7 3 2 3 2 5" xfId="3380"/>
    <cellStyle name="Normal 7 3 2 3 3" xfId="3381"/>
    <cellStyle name="Normal 7 3 2 3 3 2" xfId="3382"/>
    <cellStyle name="Normal 7 3 2 3 3 2 2" xfId="3383"/>
    <cellStyle name="Normal 7 3 2 3 3 2 2 2" xfId="3384"/>
    <cellStyle name="Normal 7 3 2 3 3 2 2 3" xfId="3385"/>
    <cellStyle name="Normal 7 3 2 3 3 2 3" xfId="3386"/>
    <cellStyle name="Normal 7 3 2 3 3 2 4" xfId="3387"/>
    <cellStyle name="Normal 7 3 2 3 3 3" xfId="3388"/>
    <cellStyle name="Normal 7 3 2 3 3 3 2" xfId="3389"/>
    <cellStyle name="Normal 7 3 2 3 3 3 3" xfId="3390"/>
    <cellStyle name="Normal 7 3 2 3 3 4" xfId="3391"/>
    <cellStyle name="Normal 7 3 2 3 3 5" xfId="3392"/>
    <cellStyle name="Normal 7 3 2 3 4" xfId="3393"/>
    <cellStyle name="Normal 7 3 2 3 4 2" xfId="3394"/>
    <cellStyle name="Normal 7 3 2 3 4 2 2" xfId="3395"/>
    <cellStyle name="Normal 7 3 2 3 4 2 3" xfId="3396"/>
    <cellStyle name="Normal 7 3 2 3 4 3" xfId="3397"/>
    <cellStyle name="Normal 7 3 2 3 4 4" xfId="3398"/>
    <cellStyle name="Normal 7 3 2 3 5" xfId="3399"/>
    <cellStyle name="Normal 7 3 2 3 5 2" xfId="3400"/>
    <cellStyle name="Normal 7 3 2 3 5 3" xfId="3401"/>
    <cellStyle name="Normal 7 3 2 3 6" xfId="3402"/>
    <cellStyle name="Normal 7 3 2 3 7" xfId="3403"/>
    <cellStyle name="Normal 7 3 2 4" xfId="3404"/>
    <cellStyle name="Normal 7 3 2 4 2" xfId="3405"/>
    <cellStyle name="Normal 7 3 2 4 2 2" xfId="3406"/>
    <cellStyle name="Normal 7 3 2 4 2 2 2" xfId="3407"/>
    <cellStyle name="Normal 7 3 2 4 2 2 3" xfId="3408"/>
    <cellStyle name="Normal 7 3 2 4 2 3" xfId="3409"/>
    <cellStyle name="Normal 7 3 2 4 2 4" xfId="3410"/>
    <cellStyle name="Normal 7 3 2 4 3" xfId="3411"/>
    <cellStyle name="Normal 7 3 2 4 3 2" xfId="3412"/>
    <cellStyle name="Normal 7 3 2 4 3 3" xfId="3413"/>
    <cellStyle name="Normal 7 3 2 4 4" xfId="3414"/>
    <cellStyle name="Normal 7 3 2 4 5" xfId="3415"/>
    <cellStyle name="Normal 7 3 2 5" xfId="3416"/>
    <cellStyle name="Normal 7 3 2 5 2" xfId="3417"/>
    <cellStyle name="Normal 7 3 2 5 2 2" xfId="3418"/>
    <cellStyle name="Normal 7 3 2 5 2 2 2" xfId="3419"/>
    <cellStyle name="Normal 7 3 2 5 2 2 3" xfId="3420"/>
    <cellStyle name="Normal 7 3 2 5 2 3" xfId="3421"/>
    <cellStyle name="Normal 7 3 2 5 2 4" xfId="3422"/>
    <cellStyle name="Normal 7 3 2 5 3" xfId="3423"/>
    <cellStyle name="Normal 7 3 2 5 3 2" xfId="3424"/>
    <cellStyle name="Normal 7 3 2 5 3 3" xfId="3425"/>
    <cellStyle name="Normal 7 3 2 5 4" xfId="3426"/>
    <cellStyle name="Normal 7 3 2 5 5" xfId="3427"/>
    <cellStyle name="Normal 7 3 2 6" xfId="3428"/>
    <cellStyle name="Normal 7 3 2 6 2" xfId="3429"/>
    <cellStyle name="Normal 7 3 2 6 2 2" xfId="3430"/>
    <cellStyle name="Normal 7 3 2 6 2 3" xfId="3431"/>
    <cellStyle name="Normal 7 3 2 6 3" xfId="3432"/>
    <cellStyle name="Normal 7 3 2 6 4" xfId="3433"/>
    <cellStyle name="Normal 7 3 2 7" xfId="3434"/>
    <cellStyle name="Normal 7 3 2 7 2" xfId="3435"/>
    <cellStyle name="Normal 7 3 2 7 3" xfId="3436"/>
    <cellStyle name="Normal 7 3 2 8" xfId="3437"/>
    <cellStyle name="Normal 7 3 2 9" xfId="3438"/>
    <cellStyle name="Normal 7 3 3" xfId="3439"/>
    <cellStyle name="Normal 7 3 3 2" xfId="3440"/>
    <cellStyle name="Normal 7 3 3 2 2" xfId="3441"/>
    <cellStyle name="Normal 7 3 3 2 2 2" xfId="3442"/>
    <cellStyle name="Normal 7 3 3 2 2 2 2" xfId="3443"/>
    <cellStyle name="Normal 7 3 3 2 2 2 3" xfId="3444"/>
    <cellStyle name="Normal 7 3 3 2 2 3" xfId="3445"/>
    <cellStyle name="Normal 7 3 3 2 2 4" xfId="3446"/>
    <cellStyle name="Normal 7 3 3 2 3" xfId="3447"/>
    <cellStyle name="Normal 7 3 3 2 3 2" xfId="3448"/>
    <cellStyle name="Normal 7 3 3 2 3 3" xfId="3449"/>
    <cellStyle name="Normal 7 3 3 2 4" xfId="3450"/>
    <cellStyle name="Normal 7 3 3 2 5" xfId="3451"/>
    <cellStyle name="Normal 7 3 3 3" xfId="3452"/>
    <cellStyle name="Normal 7 3 3 3 2" xfId="3453"/>
    <cellStyle name="Normal 7 3 3 3 2 2" xfId="3454"/>
    <cellStyle name="Normal 7 3 3 3 2 2 2" xfId="3455"/>
    <cellStyle name="Normal 7 3 3 3 2 2 3" xfId="3456"/>
    <cellStyle name="Normal 7 3 3 3 2 3" xfId="3457"/>
    <cellStyle name="Normal 7 3 3 3 2 4" xfId="3458"/>
    <cellStyle name="Normal 7 3 3 3 3" xfId="3459"/>
    <cellStyle name="Normal 7 3 3 3 3 2" xfId="3460"/>
    <cellStyle name="Normal 7 3 3 3 3 3" xfId="3461"/>
    <cellStyle name="Normal 7 3 3 3 4" xfId="3462"/>
    <cellStyle name="Normal 7 3 3 3 5" xfId="3463"/>
    <cellStyle name="Normal 7 3 3 4" xfId="3464"/>
    <cellStyle name="Normal 7 3 3 4 2" xfId="3465"/>
    <cellStyle name="Normal 7 3 3 4 2 2" xfId="3466"/>
    <cellStyle name="Normal 7 3 3 4 2 3" xfId="3467"/>
    <cellStyle name="Normal 7 3 3 4 3" xfId="3468"/>
    <cellStyle name="Normal 7 3 3 4 4" xfId="3469"/>
    <cellStyle name="Normal 7 3 3 5" xfId="3470"/>
    <cellStyle name="Normal 7 3 3 5 2" xfId="3471"/>
    <cellStyle name="Normal 7 3 3 5 3" xfId="3472"/>
    <cellStyle name="Normal 7 3 3 6" xfId="3473"/>
    <cellStyle name="Normal 7 3 3 7" xfId="3474"/>
    <cellStyle name="Normal 7 3 4" xfId="3475"/>
    <cellStyle name="Normal 7 3 4 2" xfId="3476"/>
    <cellStyle name="Normal 7 3 4 2 2" xfId="3477"/>
    <cellStyle name="Normal 7 3 4 2 2 2" xfId="3478"/>
    <cellStyle name="Normal 7 3 4 2 2 2 2" xfId="3479"/>
    <cellStyle name="Normal 7 3 4 2 2 2 3" xfId="3480"/>
    <cellStyle name="Normal 7 3 4 2 2 3" xfId="3481"/>
    <cellStyle name="Normal 7 3 4 2 2 4" xfId="3482"/>
    <cellStyle name="Normal 7 3 4 2 3" xfId="3483"/>
    <cellStyle name="Normal 7 3 4 2 3 2" xfId="3484"/>
    <cellStyle name="Normal 7 3 4 2 3 3" xfId="3485"/>
    <cellStyle name="Normal 7 3 4 2 4" xfId="3486"/>
    <cellStyle name="Normal 7 3 4 2 5" xfId="3487"/>
    <cellStyle name="Normal 7 3 4 3" xfId="3488"/>
    <cellStyle name="Normal 7 3 4 3 2" xfId="3489"/>
    <cellStyle name="Normal 7 3 4 3 2 2" xfId="3490"/>
    <cellStyle name="Normal 7 3 4 3 2 2 2" xfId="3491"/>
    <cellStyle name="Normal 7 3 4 3 2 2 3" xfId="3492"/>
    <cellStyle name="Normal 7 3 4 3 2 3" xfId="3493"/>
    <cellStyle name="Normal 7 3 4 3 2 4" xfId="3494"/>
    <cellStyle name="Normal 7 3 4 3 3" xfId="3495"/>
    <cellStyle name="Normal 7 3 4 3 3 2" xfId="3496"/>
    <cellStyle name="Normal 7 3 4 3 3 3" xfId="3497"/>
    <cellStyle name="Normal 7 3 4 3 4" xfId="3498"/>
    <cellStyle name="Normal 7 3 4 3 5" xfId="3499"/>
    <cellStyle name="Normal 7 3 4 4" xfId="3500"/>
    <cellStyle name="Normal 7 3 4 4 2" xfId="3501"/>
    <cellStyle name="Normal 7 3 4 4 2 2" xfId="3502"/>
    <cellStyle name="Normal 7 3 4 4 2 3" xfId="3503"/>
    <cellStyle name="Normal 7 3 4 4 3" xfId="3504"/>
    <cellStyle name="Normal 7 3 4 4 4" xfId="3505"/>
    <cellStyle name="Normal 7 3 4 5" xfId="3506"/>
    <cellStyle name="Normal 7 3 4 5 2" xfId="3507"/>
    <cellStyle name="Normal 7 3 4 5 3" xfId="3508"/>
    <cellStyle name="Normal 7 3 4 6" xfId="3509"/>
    <cellStyle name="Normal 7 3 4 7" xfId="3510"/>
    <cellStyle name="Normal 7 3 5" xfId="3511"/>
    <cellStyle name="Normal 7 3 5 2" xfId="3512"/>
    <cellStyle name="Normal 7 3 5 2 2" xfId="3513"/>
    <cellStyle name="Normal 7 3 5 2 2 2" xfId="3514"/>
    <cellStyle name="Normal 7 3 5 2 2 3" xfId="3515"/>
    <cellStyle name="Normal 7 3 5 2 3" xfId="3516"/>
    <cellStyle name="Normal 7 3 5 2 4" xfId="3517"/>
    <cellStyle name="Normal 7 3 5 3" xfId="3518"/>
    <cellStyle name="Normal 7 3 5 3 2" xfId="3519"/>
    <cellStyle name="Normal 7 3 5 3 3" xfId="3520"/>
    <cellStyle name="Normal 7 3 5 4" xfId="3521"/>
    <cellStyle name="Normal 7 3 5 5" xfId="3522"/>
    <cellStyle name="Normal 7 3 6" xfId="3523"/>
    <cellStyle name="Normal 7 3 6 2" xfId="3524"/>
    <cellStyle name="Normal 7 3 6 2 2" xfId="3525"/>
    <cellStyle name="Normal 7 3 6 2 2 2" xfId="3526"/>
    <cellStyle name="Normal 7 3 6 2 2 3" xfId="3527"/>
    <cellStyle name="Normal 7 3 6 2 3" xfId="3528"/>
    <cellStyle name="Normal 7 3 6 2 4" xfId="3529"/>
    <cellStyle name="Normal 7 3 6 3" xfId="3530"/>
    <cellStyle name="Normal 7 3 6 3 2" xfId="3531"/>
    <cellStyle name="Normal 7 3 6 3 3" xfId="3532"/>
    <cellStyle name="Normal 7 3 6 4" xfId="3533"/>
    <cellStyle name="Normal 7 3 6 5" xfId="3534"/>
    <cellStyle name="Normal 7 3 7" xfId="3535"/>
    <cellStyle name="Normal 7 3 7 2" xfId="3536"/>
    <cellStyle name="Normal 7 3 7 2 2" xfId="3537"/>
    <cellStyle name="Normal 7 3 7 2 3" xfId="3538"/>
    <cellStyle name="Normal 7 3 7 3" xfId="3539"/>
    <cellStyle name="Normal 7 3 7 4" xfId="3540"/>
    <cellStyle name="Normal 7 3 8" xfId="3541"/>
    <cellStyle name="Normal 7 3 8 2" xfId="3542"/>
    <cellStyle name="Normal 7 3 8 3" xfId="3543"/>
    <cellStyle name="Normal 7 3 9" xfId="3544"/>
    <cellStyle name="Normal 7 4" xfId="3545"/>
    <cellStyle name="Normal 7 4 2" xfId="3546"/>
    <cellStyle name="Normal 7 4 2 2" xfId="3547"/>
    <cellStyle name="Normal 7 4 2 2 2" xfId="3548"/>
    <cellStyle name="Normal 7 4 2 2 2 2" xfId="3549"/>
    <cellStyle name="Normal 7 4 2 2 2 2 2" xfId="3550"/>
    <cellStyle name="Normal 7 4 2 2 2 2 3" xfId="3551"/>
    <cellStyle name="Normal 7 4 2 2 2 3" xfId="3552"/>
    <cellStyle name="Normal 7 4 2 2 2 4" xfId="3553"/>
    <cellStyle name="Normal 7 4 2 2 3" xfId="3554"/>
    <cellStyle name="Normal 7 4 2 2 3 2" xfId="3555"/>
    <cellStyle name="Normal 7 4 2 2 3 3" xfId="3556"/>
    <cellStyle name="Normal 7 4 2 2 4" xfId="3557"/>
    <cellStyle name="Normal 7 4 2 2 5" xfId="3558"/>
    <cellStyle name="Normal 7 4 2 3" xfId="3559"/>
    <cellStyle name="Normal 7 4 2 3 2" xfId="3560"/>
    <cellStyle name="Normal 7 4 2 3 2 2" xfId="3561"/>
    <cellStyle name="Normal 7 4 2 3 2 2 2" xfId="3562"/>
    <cellStyle name="Normal 7 4 2 3 2 2 3" xfId="3563"/>
    <cellStyle name="Normal 7 4 2 3 2 3" xfId="3564"/>
    <cellStyle name="Normal 7 4 2 3 2 4" xfId="3565"/>
    <cellStyle name="Normal 7 4 2 3 3" xfId="3566"/>
    <cellStyle name="Normal 7 4 2 3 3 2" xfId="3567"/>
    <cellStyle name="Normal 7 4 2 3 3 3" xfId="3568"/>
    <cellStyle name="Normal 7 4 2 3 4" xfId="3569"/>
    <cellStyle name="Normal 7 4 2 3 5" xfId="3570"/>
    <cellStyle name="Normal 7 4 2 4" xfId="3571"/>
    <cellStyle name="Normal 7 4 2 4 2" xfId="3572"/>
    <cellStyle name="Normal 7 4 2 4 2 2" xfId="3573"/>
    <cellStyle name="Normal 7 4 2 4 2 3" xfId="3574"/>
    <cellStyle name="Normal 7 4 2 4 3" xfId="3575"/>
    <cellStyle name="Normal 7 4 2 4 4" xfId="3576"/>
    <cellStyle name="Normal 7 4 2 5" xfId="3577"/>
    <cellStyle name="Normal 7 4 2 5 2" xfId="3578"/>
    <cellStyle name="Normal 7 4 2 5 3" xfId="3579"/>
    <cellStyle name="Normal 7 4 2 6" xfId="3580"/>
    <cellStyle name="Normal 7 4 2 7" xfId="3581"/>
    <cellStyle name="Normal 7 4 3" xfId="3582"/>
    <cellStyle name="Normal 7 4 3 2" xfId="3583"/>
    <cellStyle name="Normal 7 4 3 2 2" xfId="3584"/>
    <cellStyle name="Normal 7 4 3 2 2 2" xfId="3585"/>
    <cellStyle name="Normal 7 4 3 2 2 2 2" xfId="3586"/>
    <cellStyle name="Normal 7 4 3 2 2 2 3" xfId="3587"/>
    <cellStyle name="Normal 7 4 3 2 2 3" xfId="3588"/>
    <cellStyle name="Normal 7 4 3 2 2 4" xfId="3589"/>
    <cellStyle name="Normal 7 4 3 2 3" xfId="3590"/>
    <cellStyle name="Normal 7 4 3 2 3 2" xfId="3591"/>
    <cellStyle name="Normal 7 4 3 2 3 3" xfId="3592"/>
    <cellStyle name="Normal 7 4 3 2 4" xfId="3593"/>
    <cellStyle name="Normal 7 4 3 2 5" xfId="3594"/>
    <cellStyle name="Normal 7 4 3 3" xfId="3595"/>
    <cellStyle name="Normal 7 4 3 3 2" xfId="3596"/>
    <cellStyle name="Normal 7 4 3 3 2 2" xfId="3597"/>
    <cellStyle name="Normal 7 4 3 3 2 2 2" xfId="3598"/>
    <cellStyle name="Normal 7 4 3 3 2 2 3" xfId="3599"/>
    <cellStyle name="Normal 7 4 3 3 2 3" xfId="3600"/>
    <cellStyle name="Normal 7 4 3 3 2 4" xfId="3601"/>
    <cellStyle name="Normal 7 4 3 3 3" xfId="3602"/>
    <cellStyle name="Normal 7 4 3 3 3 2" xfId="3603"/>
    <cellStyle name="Normal 7 4 3 3 3 3" xfId="3604"/>
    <cellStyle name="Normal 7 4 3 3 4" xfId="3605"/>
    <cellStyle name="Normal 7 4 3 3 5" xfId="3606"/>
    <cellStyle name="Normal 7 4 3 4" xfId="3607"/>
    <cellStyle name="Normal 7 4 3 4 2" xfId="3608"/>
    <cellStyle name="Normal 7 4 3 4 2 2" xfId="3609"/>
    <cellStyle name="Normal 7 4 3 4 2 3" xfId="3610"/>
    <cellStyle name="Normal 7 4 3 4 3" xfId="3611"/>
    <cellStyle name="Normal 7 4 3 4 4" xfId="3612"/>
    <cellStyle name="Normal 7 4 3 5" xfId="3613"/>
    <cellStyle name="Normal 7 4 3 5 2" xfId="3614"/>
    <cellStyle name="Normal 7 4 3 5 3" xfId="3615"/>
    <cellStyle name="Normal 7 4 3 6" xfId="3616"/>
    <cellStyle name="Normal 7 4 3 7" xfId="3617"/>
    <cellStyle name="Normal 7 4 4" xfId="3618"/>
    <cellStyle name="Normal 7 4 4 2" xfId="3619"/>
    <cellStyle name="Normal 7 4 4 2 2" xfId="3620"/>
    <cellStyle name="Normal 7 4 4 2 2 2" xfId="3621"/>
    <cellStyle name="Normal 7 4 4 2 2 3" xfId="3622"/>
    <cellStyle name="Normal 7 4 4 2 3" xfId="3623"/>
    <cellStyle name="Normal 7 4 4 2 4" xfId="3624"/>
    <cellStyle name="Normal 7 4 4 3" xfId="3625"/>
    <cellStyle name="Normal 7 4 4 3 2" xfId="3626"/>
    <cellStyle name="Normal 7 4 4 3 3" xfId="3627"/>
    <cellStyle name="Normal 7 4 4 4" xfId="3628"/>
    <cellStyle name="Normal 7 4 4 5" xfId="3629"/>
    <cellStyle name="Normal 7 4 5" xfId="3630"/>
    <cellStyle name="Normal 7 4 5 2" xfId="3631"/>
    <cellStyle name="Normal 7 4 5 2 2" xfId="3632"/>
    <cellStyle name="Normal 7 4 5 2 2 2" xfId="3633"/>
    <cellStyle name="Normal 7 4 5 2 2 3" xfId="3634"/>
    <cellStyle name="Normal 7 4 5 2 3" xfId="3635"/>
    <cellStyle name="Normal 7 4 5 2 4" xfId="3636"/>
    <cellStyle name="Normal 7 4 5 3" xfId="3637"/>
    <cellStyle name="Normal 7 4 5 3 2" xfId="3638"/>
    <cellStyle name="Normal 7 4 5 3 3" xfId="3639"/>
    <cellStyle name="Normal 7 4 5 4" xfId="3640"/>
    <cellStyle name="Normal 7 4 5 5" xfId="3641"/>
    <cellStyle name="Normal 7 4 6" xfId="3642"/>
    <cellStyle name="Normal 7 4 6 2" xfId="3643"/>
    <cellStyle name="Normal 7 4 6 2 2" xfId="3644"/>
    <cellStyle name="Normal 7 4 6 2 3" xfId="3645"/>
    <cellStyle name="Normal 7 4 6 3" xfId="3646"/>
    <cellStyle name="Normal 7 4 6 4" xfId="3647"/>
    <cellStyle name="Normal 7 4 7" xfId="3648"/>
    <cellStyle name="Normal 7 4 7 2" xfId="3649"/>
    <cellStyle name="Normal 7 4 7 3" xfId="3650"/>
    <cellStyle name="Normal 7 4 8" xfId="3651"/>
    <cellStyle name="Normal 7 4 9" xfId="3652"/>
    <cellStyle name="Normal 7 5" xfId="3653"/>
    <cellStyle name="Normal 7 5 2" xfId="3654"/>
    <cellStyle name="Normal 7 5 2 2" xfId="3655"/>
    <cellStyle name="Normal 7 5 2 2 2" xfId="3656"/>
    <cellStyle name="Normal 7 5 2 2 2 2" xfId="3657"/>
    <cellStyle name="Normal 7 5 2 2 2 2 2" xfId="3658"/>
    <cellStyle name="Normal 7 5 2 2 2 2 3" xfId="3659"/>
    <cellStyle name="Normal 7 5 2 2 2 3" xfId="3660"/>
    <cellStyle name="Normal 7 5 2 2 2 4" xfId="3661"/>
    <cellStyle name="Normal 7 5 2 2 3" xfId="3662"/>
    <cellStyle name="Normal 7 5 2 2 3 2" xfId="3663"/>
    <cellStyle name="Normal 7 5 2 2 3 3" xfId="3664"/>
    <cellStyle name="Normal 7 5 2 2 4" xfId="3665"/>
    <cellStyle name="Normal 7 5 2 2 5" xfId="3666"/>
    <cellStyle name="Normal 7 5 2 3" xfId="3667"/>
    <cellStyle name="Normal 7 5 2 3 2" xfId="3668"/>
    <cellStyle name="Normal 7 5 2 3 2 2" xfId="3669"/>
    <cellStyle name="Normal 7 5 2 3 2 2 2" xfId="3670"/>
    <cellStyle name="Normal 7 5 2 3 2 2 3" xfId="3671"/>
    <cellStyle name="Normal 7 5 2 3 2 3" xfId="3672"/>
    <cellStyle name="Normal 7 5 2 3 2 4" xfId="3673"/>
    <cellStyle name="Normal 7 5 2 3 3" xfId="3674"/>
    <cellStyle name="Normal 7 5 2 3 3 2" xfId="3675"/>
    <cellStyle name="Normal 7 5 2 3 3 3" xfId="3676"/>
    <cellStyle name="Normal 7 5 2 3 4" xfId="3677"/>
    <cellStyle name="Normal 7 5 2 3 5" xfId="3678"/>
    <cellStyle name="Normal 7 5 2 4" xfId="3679"/>
    <cellStyle name="Normal 7 5 2 4 2" xfId="3680"/>
    <cellStyle name="Normal 7 5 2 4 2 2" xfId="3681"/>
    <cellStyle name="Normal 7 5 2 4 2 3" xfId="3682"/>
    <cellStyle name="Normal 7 5 2 4 3" xfId="3683"/>
    <cellStyle name="Normal 7 5 2 4 4" xfId="3684"/>
    <cellStyle name="Normal 7 5 2 5" xfId="3685"/>
    <cellStyle name="Normal 7 5 2 5 2" xfId="3686"/>
    <cellStyle name="Normal 7 5 2 5 3" xfId="3687"/>
    <cellStyle name="Normal 7 5 2 6" xfId="3688"/>
    <cellStyle name="Normal 7 5 2 7" xfId="3689"/>
    <cellStyle name="Normal 7 5 3" xfId="3690"/>
    <cellStyle name="Normal 7 5 3 2" xfId="3691"/>
    <cellStyle name="Normal 7 5 3 2 2" xfId="3692"/>
    <cellStyle name="Normal 7 5 3 2 2 2" xfId="3693"/>
    <cellStyle name="Normal 7 5 3 2 2 2 2" xfId="3694"/>
    <cellStyle name="Normal 7 5 3 2 2 2 3" xfId="3695"/>
    <cellStyle name="Normal 7 5 3 2 2 3" xfId="3696"/>
    <cellStyle name="Normal 7 5 3 2 2 4" xfId="3697"/>
    <cellStyle name="Normal 7 5 3 2 3" xfId="3698"/>
    <cellStyle name="Normal 7 5 3 2 3 2" xfId="3699"/>
    <cellStyle name="Normal 7 5 3 2 3 3" xfId="3700"/>
    <cellStyle name="Normal 7 5 3 2 4" xfId="3701"/>
    <cellStyle name="Normal 7 5 3 2 5" xfId="3702"/>
    <cellStyle name="Normal 7 5 3 3" xfId="3703"/>
    <cellStyle name="Normal 7 5 3 3 2" xfId="3704"/>
    <cellStyle name="Normal 7 5 3 3 2 2" xfId="3705"/>
    <cellStyle name="Normal 7 5 3 3 2 2 2" xfId="3706"/>
    <cellStyle name="Normal 7 5 3 3 2 2 3" xfId="3707"/>
    <cellStyle name="Normal 7 5 3 3 2 3" xfId="3708"/>
    <cellStyle name="Normal 7 5 3 3 2 4" xfId="3709"/>
    <cellStyle name="Normal 7 5 3 3 3" xfId="3710"/>
    <cellStyle name="Normal 7 5 3 3 3 2" xfId="3711"/>
    <cellStyle name="Normal 7 5 3 3 3 3" xfId="3712"/>
    <cellStyle name="Normal 7 5 3 3 4" xfId="3713"/>
    <cellStyle name="Normal 7 5 3 3 5" xfId="3714"/>
    <cellStyle name="Normal 7 5 3 4" xfId="3715"/>
    <cellStyle name="Normal 7 5 3 4 2" xfId="3716"/>
    <cellStyle name="Normal 7 5 3 4 2 2" xfId="3717"/>
    <cellStyle name="Normal 7 5 3 4 2 3" xfId="3718"/>
    <cellStyle name="Normal 7 5 3 4 3" xfId="3719"/>
    <cellStyle name="Normal 7 5 3 4 4" xfId="3720"/>
    <cellStyle name="Normal 7 5 3 5" xfId="3721"/>
    <cellStyle name="Normal 7 5 3 5 2" xfId="3722"/>
    <cellStyle name="Normal 7 5 3 5 3" xfId="3723"/>
    <cellStyle name="Normal 7 5 3 6" xfId="3724"/>
    <cellStyle name="Normal 7 5 3 7" xfId="3725"/>
    <cellStyle name="Normal 7 5 4" xfId="3726"/>
    <cellStyle name="Normal 7 5 4 2" xfId="3727"/>
    <cellStyle name="Normal 7 5 4 2 2" xfId="3728"/>
    <cellStyle name="Normal 7 5 4 2 2 2" xfId="3729"/>
    <cellStyle name="Normal 7 5 4 2 2 3" xfId="3730"/>
    <cellStyle name="Normal 7 5 4 2 3" xfId="3731"/>
    <cellStyle name="Normal 7 5 4 2 4" xfId="3732"/>
    <cellStyle name="Normal 7 5 4 3" xfId="3733"/>
    <cellStyle name="Normal 7 5 4 3 2" xfId="3734"/>
    <cellStyle name="Normal 7 5 4 3 3" xfId="3735"/>
    <cellStyle name="Normal 7 5 4 4" xfId="3736"/>
    <cellStyle name="Normal 7 5 4 5" xfId="3737"/>
    <cellStyle name="Normal 7 5 5" xfId="3738"/>
    <cellStyle name="Normal 7 5 5 2" xfId="3739"/>
    <cellStyle name="Normal 7 5 5 2 2" xfId="3740"/>
    <cellStyle name="Normal 7 5 5 2 2 2" xfId="3741"/>
    <cellStyle name="Normal 7 5 5 2 2 3" xfId="3742"/>
    <cellStyle name="Normal 7 5 5 2 3" xfId="3743"/>
    <cellStyle name="Normal 7 5 5 2 4" xfId="3744"/>
    <cellStyle name="Normal 7 5 5 3" xfId="3745"/>
    <cellStyle name="Normal 7 5 5 3 2" xfId="3746"/>
    <cellStyle name="Normal 7 5 5 3 3" xfId="3747"/>
    <cellStyle name="Normal 7 5 5 4" xfId="3748"/>
    <cellStyle name="Normal 7 5 5 5" xfId="3749"/>
    <cellStyle name="Normal 7 5 6" xfId="3750"/>
    <cellStyle name="Normal 7 5 6 2" xfId="3751"/>
    <cellStyle name="Normal 7 5 6 2 2" xfId="3752"/>
    <cellStyle name="Normal 7 5 6 2 3" xfId="3753"/>
    <cellStyle name="Normal 7 5 6 3" xfId="3754"/>
    <cellStyle name="Normal 7 5 6 4" xfId="3755"/>
    <cellStyle name="Normal 7 5 7" xfId="3756"/>
    <cellStyle name="Normal 7 5 7 2" xfId="3757"/>
    <cellStyle name="Normal 7 5 7 3" xfId="3758"/>
    <cellStyle name="Normal 7 5 8" xfId="3759"/>
    <cellStyle name="Normal 7 5 9" xfId="3760"/>
    <cellStyle name="Normal 7 6" xfId="3761"/>
    <cellStyle name="Normal 7 6 2" xfId="3762"/>
    <cellStyle name="Normal 7 6 2 2" xfId="3763"/>
    <cellStyle name="Normal 7 6 2 2 2" xfId="3764"/>
    <cellStyle name="Normal 7 6 2 2 2 2" xfId="3765"/>
    <cellStyle name="Normal 7 6 2 2 2 3" xfId="3766"/>
    <cellStyle name="Normal 7 6 2 2 3" xfId="3767"/>
    <cellStyle name="Normal 7 6 2 2 4" xfId="3768"/>
    <cellStyle name="Normal 7 6 2 3" xfId="3769"/>
    <cellStyle name="Normal 7 6 2 3 2" xfId="3770"/>
    <cellStyle name="Normal 7 6 2 3 3" xfId="3771"/>
    <cellStyle name="Normal 7 6 2 4" xfId="3772"/>
    <cellStyle name="Normal 7 6 2 5" xfId="3773"/>
    <cellStyle name="Normal 7 6 3" xfId="3774"/>
    <cellStyle name="Normal 7 6 3 2" xfId="3775"/>
    <cellStyle name="Normal 7 6 3 2 2" xfId="3776"/>
    <cellStyle name="Normal 7 6 3 2 2 2" xfId="3777"/>
    <cellStyle name="Normal 7 6 3 2 2 3" xfId="3778"/>
    <cellStyle name="Normal 7 6 3 2 3" xfId="3779"/>
    <cellStyle name="Normal 7 6 3 2 4" xfId="3780"/>
    <cellStyle name="Normal 7 6 3 3" xfId="3781"/>
    <cellStyle name="Normal 7 6 3 3 2" xfId="3782"/>
    <cellStyle name="Normal 7 6 3 3 3" xfId="3783"/>
    <cellStyle name="Normal 7 6 3 4" xfId="3784"/>
    <cellStyle name="Normal 7 6 3 5" xfId="3785"/>
    <cellStyle name="Normal 7 6 4" xfId="3786"/>
    <cellStyle name="Normal 7 6 4 2" xfId="3787"/>
    <cellStyle name="Normal 7 6 4 2 2" xfId="3788"/>
    <cellStyle name="Normal 7 6 4 2 3" xfId="3789"/>
    <cellStyle name="Normal 7 6 4 3" xfId="3790"/>
    <cellStyle name="Normal 7 6 4 4" xfId="3791"/>
    <cellStyle name="Normal 7 6 5" xfId="3792"/>
    <cellStyle name="Normal 7 6 5 2" xfId="3793"/>
    <cellStyle name="Normal 7 6 5 3" xfId="3794"/>
    <cellStyle name="Normal 7 6 6" xfId="3795"/>
    <cellStyle name="Normal 7 6 7" xfId="3796"/>
    <cellStyle name="Normal 7 7" xfId="3797"/>
    <cellStyle name="Normal 7 7 2" xfId="3798"/>
    <cellStyle name="Normal 7 7 2 2" xfId="3799"/>
    <cellStyle name="Normal 7 7 2 2 2" xfId="3800"/>
    <cellStyle name="Normal 7 7 2 2 2 2" xfId="3801"/>
    <cellStyle name="Normal 7 7 2 2 2 3" xfId="3802"/>
    <cellStyle name="Normal 7 7 2 2 3" xfId="3803"/>
    <cellStyle name="Normal 7 7 2 2 4" xfId="3804"/>
    <cellStyle name="Normal 7 7 2 3" xfId="3805"/>
    <cellStyle name="Normal 7 7 2 3 2" xfId="3806"/>
    <cellStyle name="Normal 7 7 2 3 3" xfId="3807"/>
    <cellStyle name="Normal 7 7 2 4" xfId="3808"/>
    <cellStyle name="Normal 7 7 2 5" xfId="3809"/>
    <cellStyle name="Normal 7 7 3" xfId="3810"/>
    <cellStyle name="Normal 7 7 3 2" xfId="3811"/>
    <cellStyle name="Normal 7 7 3 2 2" xfId="3812"/>
    <cellStyle name="Normal 7 7 3 2 2 2" xfId="3813"/>
    <cellStyle name="Normal 7 7 3 2 2 3" xfId="3814"/>
    <cellStyle name="Normal 7 7 3 2 3" xfId="3815"/>
    <cellStyle name="Normal 7 7 3 2 4" xfId="3816"/>
    <cellStyle name="Normal 7 7 3 3" xfId="3817"/>
    <cellStyle name="Normal 7 7 3 3 2" xfId="3818"/>
    <cellStyle name="Normal 7 7 3 3 3" xfId="3819"/>
    <cellStyle name="Normal 7 7 3 4" xfId="3820"/>
    <cellStyle name="Normal 7 7 3 5" xfId="3821"/>
    <cellStyle name="Normal 7 7 4" xfId="3822"/>
    <cellStyle name="Normal 7 7 4 2" xfId="3823"/>
    <cellStyle name="Normal 7 7 4 2 2" xfId="3824"/>
    <cellStyle name="Normal 7 7 4 2 3" xfId="3825"/>
    <cellStyle name="Normal 7 7 4 3" xfId="3826"/>
    <cellStyle name="Normal 7 7 4 4" xfId="3827"/>
    <cellStyle name="Normal 7 7 5" xfId="3828"/>
    <cellStyle name="Normal 7 7 5 2" xfId="3829"/>
    <cellStyle name="Normal 7 7 5 3" xfId="3830"/>
    <cellStyle name="Normal 7 7 6" xfId="3831"/>
    <cellStyle name="Normal 7 7 7" xfId="3832"/>
    <cellStyle name="Normal 7 8" xfId="3833"/>
    <cellStyle name="Normal 7 8 2" xfId="3834"/>
    <cellStyle name="Normal 7 8 2 2" xfId="3835"/>
    <cellStyle name="Normal 7 8 2 2 2" xfId="3836"/>
    <cellStyle name="Normal 7 8 2 2 2 2" xfId="3837"/>
    <cellStyle name="Normal 7 8 2 2 2 3" xfId="3838"/>
    <cellStyle name="Normal 7 8 2 2 3" xfId="3839"/>
    <cellStyle name="Normal 7 8 2 2 4" xfId="3840"/>
    <cellStyle name="Normal 7 8 2 3" xfId="3841"/>
    <cellStyle name="Normal 7 8 2 3 2" xfId="3842"/>
    <cellStyle name="Normal 7 8 2 3 3" xfId="3843"/>
    <cellStyle name="Normal 7 8 2 4" xfId="3844"/>
    <cellStyle name="Normal 7 8 2 5" xfId="3845"/>
    <cellStyle name="Normal 7 8 3" xfId="3846"/>
    <cellStyle name="Normal 7 8 3 2" xfId="3847"/>
    <cellStyle name="Normal 7 8 3 2 2" xfId="3848"/>
    <cellStyle name="Normal 7 8 3 2 2 2" xfId="3849"/>
    <cellStyle name="Normal 7 8 3 2 2 3" xfId="3850"/>
    <cellStyle name="Normal 7 8 3 2 3" xfId="3851"/>
    <cellStyle name="Normal 7 8 3 2 4" xfId="3852"/>
    <cellStyle name="Normal 7 8 3 3" xfId="3853"/>
    <cellStyle name="Normal 7 8 3 3 2" xfId="3854"/>
    <cellStyle name="Normal 7 8 3 3 3" xfId="3855"/>
    <cellStyle name="Normal 7 8 3 4" xfId="3856"/>
    <cellStyle name="Normal 7 8 3 5" xfId="3857"/>
    <cellStyle name="Normal 7 8 4" xfId="3858"/>
    <cellStyle name="Normal 7 8 4 2" xfId="3859"/>
    <cellStyle name="Normal 7 8 4 2 2" xfId="3860"/>
    <cellStyle name="Normal 7 8 4 2 3" xfId="3861"/>
    <cellStyle name="Normal 7 8 4 3" xfId="3862"/>
    <cellStyle name="Normal 7 8 4 4" xfId="3863"/>
    <cellStyle name="Normal 7 8 5" xfId="3864"/>
    <cellStyle name="Normal 7 8 5 2" xfId="3865"/>
    <cellStyle name="Normal 7 8 5 3" xfId="3866"/>
    <cellStyle name="Normal 7 8 6" xfId="3867"/>
    <cellStyle name="Normal 7 8 7" xfId="3868"/>
    <cellStyle name="Normal 7 9" xfId="3869"/>
    <cellStyle name="Normal 7 9 2" xfId="3870"/>
    <cellStyle name="Normal 7 9 2 2" xfId="3871"/>
    <cellStyle name="Normal 7 9 2 2 2" xfId="3872"/>
    <cellStyle name="Normal 7 9 2 2 2 2" xfId="3873"/>
    <cellStyle name="Normal 7 9 2 2 2 3" xfId="3874"/>
    <cellStyle name="Normal 7 9 2 2 3" xfId="3875"/>
    <cellStyle name="Normal 7 9 2 2 4" xfId="3876"/>
    <cellStyle name="Normal 7 9 2 3" xfId="3877"/>
    <cellStyle name="Normal 7 9 2 3 2" xfId="3878"/>
    <cellStyle name="Normal 7 9 2 3 3" xfId="3879"/>
    <cellStyle name="Normal 7 9 2 4" xfId="3880"/>
    <cellStyle name="Normal 7 9 2 5" xfId="3881"/>
    <cellStyle name="Normal 7 9 3" xfId="3882"/>
    <cellStyle name="Normal 7 9 3 2" xfId="3883"/>
    <cellStyle name="Normal 7 9 3 2 2" xfId="3884"/>
    <cellStyle name="Normal 7 9 3 2 2 2" xfId="3885"/>
    <cellStyle name="Normal 7 9 3 2 2 3" xfId="3886"/>
    <cellStyle name="Normal 7 9 3 2 3" xfId="3887"/>
    <cellStyle name="Normal 7 9 3 2 4" xfId="3888"/>
    <cellStyle name="Normal 7 9 3 3" xfId="3889"/>
    <cellStyle name="Normal 7 9 3 3 2" xfId="3890"/>
    <cellStyle name="Normal 7 9 3 3 3" xfId="3891"/>
    <cellStyle name="Normal 7 9 3 4" xfId="3892"/>
    <cellStyle name="Normal 7 9 3 5" xfId="3893"/>
    <cellStyle name="Normal 7 9 4" xfId="3894"/>
    <cellStyle name="Normal 7 9 4 2" xfId="3895"/>
    <cellStyle name="Normal 7 9 4 2 2" xfId="3896"/>
    <cellStyle name="Normal 7 9 4 2 3" xfId="3897"/>
    <cellStyle name="Normal 7 9 4 3" xfId="3898"/>
    <cellStyle name="Normal 7 9 4 4" xfId="3899"/>
    <cellStyle name="Normal 7 9 5" xfId="3900"/>
    <cellStyle name="Normal 7 9 5 2" xfId="3901"/>
    <cellStyle name="Normal 7 9 5 3" xfId="3902"/>
    <cellStyle name="Normal 7 9 6" xfId="3903"/>
    <cellStyle name="Normal 7 9 7" xfId="3904"/>
    <cellStyle name="Normal 8" xfId="3905"/>
    <cellStyle name="Normal 8 2" xfId="3906"/>
    <cellStyle name="Normal 8 2 2" xfId="3907"/>
    <cellStyle name="Normal 8 2 2 2" xfId="3908"/>
    <cellStyle name="Normal 8 2 2 2 2" xfId="3909"/>
    <cellStyle name="Normal 8 2 2 2 2 2" xfId="3910"/>
    <cellStyle name="Normal 8 2 2 2 2 3" xfId="3911"/>
    <cellStyle name="Normal 8 2 2 2 3" xfId="3912"/>
    <cellStyle name="Normal 8 2 2 2 4" xfId="3913"/>
    <cellStyle name="Normal 8 2 2 3" xfId="3914"/>
    <cellStyle name="Normal 8 2 2 3 2" xfId="3915"/>
    <cellStyle name="Normal 8 2 2 3 3" xfId="3916"/>
    <cellStyle name="Normal 8 2 2 4" xfId="3917"/>
    <cellStyle name="Normal 8 2 2 5" xfId="3918"/>
    <cellStyle name="Normal 8 2 3" xfId="3919"/>
    <cellStyle name="Normal 8 2 3 2" xfId="3920"/>
    <cellStyle name="Normal 8 2 3 2 2" xfId="3921"/>
    <cellStyle name="Normal 8 2 3 2 3" xfId="3922"/>
    <cellStyle name="Normal 8 2 3 3" xfId="3923"/>
    <cellStyle name="Normal 8 2 3 4" xfId="3924"/>
    <cellStyle name="Normal 8 2 4" xfId="3925"/>
    <cellStyle name="Normal 8 2 4 2" xfId="3926"/>
    <cellStyle name="Normal 8 2 4 3" xfId="3927"/>
    <cellStyle name="Normal 8 2 5" xfId="3928"/>
    <cellStyle name="Normal 8 2 6" xfId="3929"/>
    <cellStyle name="Normal 8 3" xfId="3930"/>
    <cellStyle name="Normal 8 3 2" xfId="3931"/>
    <cellStyle name="Normal 8 3 2 2" xfId="3932"/>
    <cellStyle name="Normal 8 3 2 2 2" xfId="3933"/>
    <cellStyle name="Normal 8 3 2 2 3" xfId="3934"/>
    <cellStyle name="Normal 8 3 2 3" xfId="3935"/>
    <cellStyle name="Normal 8 3 2 4" xfId="3936"/>
    <cellStyle name="Normal 8 3 3" xfId="3937"/>
    <cellStyle name="Normal 8 3 3 2" xfId="3938"/>
    <cellStyle name="Normal 8 3 3 3" xfId="3939"/>
    <cellStyle name="Normal 8 3 4" xfId="3940"/>
    <cellStyle name="Normal 8 3 5" xfId="3941"/>
    <cellStyle name="Normal 8 4" xfId="3942"/>
    <cellStyle name="Normal 9" xfId="3943"/>
    <cellStyle name="Normal 9 2" xfId="3944"/>
    <cellStyle name="Normal 9 2 2" xfId="3945"/>
    <cellStyle name="Normal 9 2 2 2" xfId="3946"/>
    <cellStyle name="Normal 9 2 2 2 2" xfId="3947"/>
    <cellStyle name="Normal 9 2 2 2 3" xfId="3948"/>
    <cellStyle name="Normal 9 2 2 3" xfId="3949"/>
    <cellStyle name="Normal 9 2 2 4" xfId="3950"/>
    <cellStyle name="Normal 9 2 3" xfId="3951"/>
    <cellStyle name="Normal 9 2 3 2" xfId="3952"/>
    <cellStyle name="Normal 9 2 3 3" xfId="3953"/>
    <cellStyle name="Normal 9 2 4" xfId="3954"/>
    <cellStyle name="Normal 9 2 5" xfId="3955"/>
    <cellStyle name="Normal 9 3" xfId="3956"/>
    <cellStyle name="Normal 9 3 2" xfId="3957"/>
    <cellStyle name="Normal 9 3 2 2" xfId="3958"/>
    <cellStyle name="Normal 9 3 2 3" xfId="3959"/>
    <cellStyle name="Normal 9 3 3" xfId="3960"/>
    <cellStyle name="Normal 9 3 4" xfId="3961"/>
    <cellStyle name="Normal 9 4" xfId="3962"/>
    <cellStyle name="Normal 9 4 2" xfId="3963"/>
    <cellStyle name="Normal 9 4 2 2" xfId="3964"/>
    <cellStyle name="Normal 9 4 2 3" xfId="3965"/>
    <cellStyle name="Normal 9 4 3" xfId="3966"/>
    <cellStyle name="Normal 9 4 4" xfId="3967"/>
    <cellStyle name="Normal 9 5" xfId="3968"/>
    <cellStyle name="Normal 9 5 2" xfId="3969"/>
    <cellStyle name="Normal 9 5 2 2" xfId="3970"/>
    <cellStyle name="Normal 9 5 2 3" xfId="3971"/>
    <cellStyle name="Normal 9 5 3" xfId="3972"/>
    <cellStyle name="Normal 9 5 4" xfId="3973"/>
    <cellStyle name="Normal 9 6" xfId="3974"/>
    <cellStyle name="Normal 9 6 2" xfId="3975"/>
    <cellStyle name="Normal 9 6 2 2" xfId="3976"/>
    <cellStyle name="Normal 9 6 2 3" xfId="3977"/>
    <cellStyle name="Normal 9 6 3" xfId="3978"/>
    <cellStyle name="Normal 9 6 4" xfId="3979"/>
    <cellStyle name="Normal 9 7" xfId="3980"/>
    <cellStyle name="Normal 9 7 2" xfId="3981"/>
    <cellStyle name="Normal 9 7 3" xfId="3982"/>
    <cellStyle name="Normal 9 8" xfId="3983"/>
    <cellStyle name="Normal 9 9" xfId="3984"/>
    <cellStyle name="Normal_Budzet RS za 2008. godinu 2" xfId="2"/>
    <cellStyle name="Note 2" xfId="3985"/>
    <cellStyle name="Note 2 2" xfId="3986"/>
    <cellStyle name="Note 2 2 2" xfId="3987"/>
    <cellStyle name="Note 2 2 2 2" xfId="3988"/>
    <cellStyle name="Note 2 2 3" xfId="3989"/>
    <cellStyle name="Note 2 2 3 2" xfId="3990"/>
    <cellStyle name="Note 2 2 4" xfId="3991"/>
    <cellStyle name="Note 2 3" xfId="3992"/>
    <cellStyle name="Note 2 3 2" xfId="3993"/>
    <cellStyle name="Note 2 4" xfId="3994"/>
    <cellStyle name="Note 2 4 2" xfId="3995"/>
    <cellStyle name="Note 2 5" xfId="3996"/>
    <cellStyle name="Note 3" xfId="3997"/>
    <cellStyle name="Note 3 2" xfId="3998"/>
    <cellStyle name="Note 3 2 2" xfId="3999"/>
    <cellStyle name="Note 3 2 2 2" xfId="4000"/>
    <cellStyle name="Note 3 2 2 2 2" xfId="4001"/>
    <cellStyle name="Note 3 2 2 2 2 2" xfId="4002"/>
    <cellStyle name="Note 3 2 2 2 2 3" xfId="4003"/>
    <cellStyle name="Note 3 2 2 2 3" xfId="4004"/>
    <cellStyle name="Note 3 2 2 2 4" xfId="4005"/>
    <cellStyle name="Note 3 2 2 3" xfId="4006"/>
    <cellStyle name="Note 3 2 2 3 2" xfId="4007"/>
    <cellStyle name="Note 3 2 2 3 3" xfId="4008"/>
    <cellStyle name="Note 3 2 2 4" xfId="4009"/>
    <cellStyle name="Note 3 2 2 5" xfId="4010"/>
    <cellStyle name="Note 3 2 3" xfId="4011"/>
    <cellStyle name="Note 3 2 3 2" xfId="4012"/>
    <cellStyle name="Note 3 2 3 2 2" xfId="4013"/>
    <cellStyle name="Note 3 2 3 2 3" xfId="4014"/>
    <cellStyle name="Note 3 2 3 3" xfId="4015"/>
    <cellStyle name="Note 3 2 3 4" xfId="4016"/>
    <cellStyle name="Note 3 2 4" xfId="4017"/>
    <cellStyle name="Note 3 2 4 2" xfId="4018"/>
    <cellStyle name="Note 3 2 4 3" xfId="4019"/>
    <cellStyle name="Note 3 2 5" xfId="4020"/>
    <cellStyle name="Note 3 2 6" xfId="4021"/>
    <cellStyle name="Note 3 3" xfId="4022"/>
    <cellStyle name="Note 3 3 2" xfId="4023"/>
    <cellStyle name="Note 3 3 2 2" xfId="4024"/>
    <cellStyle name="Note 3 3 2 2 2" xfId="4025"/>
    <cellStyle name="Note 3 3 2 2 3" xfId="4026"/>
    <cellStyle name="Note 3 3 2 3" xfId="4027"/>
    <cellStyle name="Note 3 3 2 4" xfId="4028"/>
    <cellStyle name="Note 3 3 3" xfId="4029"/>
    <cellStyle name="Note 3 3 3 2" xfId="4030"/>
    <cellStyle name="Note 3 3 3 3" xfId="4031"/>
    <cellStyle name="Note 3 3 4" xfId="4032"/>
    <cellStyle name="Note 3 3 5" xfId="4033"/>
    <cellStyle name="Note 3 4" xfId="4034"/>
    <cellStyle name="Note 3 4 2" xfId="4035"/>
    <cellStyle name="Note 3 4 2 2" xfId="4036"/>
    <cellStyle name="Note 3 4 2 3" xfId="4037"/>
    <cellStyle name="Note 3 4 3" xfId="4038"/>
    <cellStyle name="Note 3 4 4" xfId="4039"/>
    <cellStyle name="Note 3 5" xfId="4040"/>
    <cellStyle name="Note 3 5 2" xfId="4041"/>
    <cellStyle name="Note 3 5 3" xfId="4042"/>
    <cellStyle name="Note 3 6" xfId="4043"/>
    <cellStyle name="Note 3 7" xfId="4044"/>
    <cellStyle name="Note 4" xfId="4045"/>
    <cellStyle name="Note 4 2" xfId="4046"/>
    <cellStyle name="Note 4 2 2" xfId="4047"/>
    <cellStyle name="Note 4 2 2 2" xfId="4048"/>
    <cellStyle name="Note 4 2 2 2 2" xfId="4049"/>
    <cellStyle name="Note 4 2 2 2 2 2" xfId="4050"/>
    <cellStyle name="Note 4 2 2 2 2 3" xfId="4051"/>
    <cellStyle name="Note 4 2 2 2 3" xfId="4052"/>
    <cellStyle name="Note 4 2 2 2 4" xfId="4053"/>
    <cellStyle name="Note 4 2 2 3" xfId="4054"/>
    <cellStyle name="Note 4 2 2 3 2" xfId="4055"/>
    <cellStyle name="Note 4 2 2 3 3" xfId="4056"/>
    <cellStyle name="Note 4 2 2 4" xfId="4057"/>
    <cellStyle name="Note 4 2 2 5" xfId="4058"/>
    <cellStyle name="Note 4 2 3" xfId="4059"/>
    <cellStyle name="Note 4 2 3 2" xfId="4060"/>
    <cellStyle name="Note 4 2 3 2 2" xfId="4061"/>
    <cellStyle name="Note 4 2 3 2 3" xfId="4062"/>
    <cellStyle name="Note 4 2 3 3" xfId="4063"/>
    <cellStyle name="Note 4 2 3 4" xfId="4064"/>
    <cellStyle name="Note 4 2 4" xfId="4065"/>
    <cellStyle name="Note 4 2 4 2" xfId="4066"/>
    <cellStyle name="Note 4 2 4 3" xfId="4067"/>
    <cellStyle name="Note 4 2 5" xfId="4068"/>
    <cellStyle name="Note 4 2 6" xfId="4069"/>
    <cellStyle name="Note 4 3" xfId="4070"/>
    <cellStyle name="Note 4 3 2" xfId="4071"/>
    <cellStyle name="Note 4 3 2 2" xfId="4072"/>
    <cellStyle name="Note 4 3 2 2 2" xfId="4073"/>
    <cellStyle name="Note 4 3 2 2 3" xfId="4074"/>
    <cellStyle name="Note 4 3 2 3" xfId="4075"/>
    <cellStyle name="Note 4 3 2 4" xfId="4076"/>
    <cellStyle name="Note 4 3 3" xfId="4077"/>
    <cellStyle name="Note 4 3 3 2" xfId="4078"/>
    <cellStyle name="Note 4 3 3 3" xfId="4079"/>
    <cellStyle name="Note 4 3 4" xfId="4080"/>
    <cellStyle name="Note 4 3 5" xfId="4081"/>
    <cellStyle name="Note 4 4" xfId="4082"/>
    <cellStyle name="Note 4 4 2" xfId="4083"/>
    <cellStyle name="Note 4 4 2 2" xfId="4084"/>
    <cellStyle name="Note 4 4 2 3" xfId="4085"/>
    <cellStyle name="Note 4 4 3" xfId="4086"/>
    <cellStyle name="Note 4 4 4" xfId="4087"/>
    <cellStyle name="Note 4 5" xfId="4088"/>
    <cellStyle name="Note 4 5 2" xfId="4089"/>
    <cellStyle name="Note 4 5 3" xfId="4090"/>
    <cellStyle name="Note 4 6" xfId="4091"/>
    <cellStyle name="Note 4 7" xfId="4092"/>
    <cellStyle name="Note 5" xfId="4093"/>
    <cellStyle name="Note 5 2" xfId="4094"/>
    <cellStyle name="Note 5 2 2" xfId="4095"/>
    <cellStyle name="Note 5 2 2 2" xfId="4096"/>
    <cellStyle name="Note 5 2 2 2 2" xfId="4097"/>
    <cellStyle name="Note 5 2 2 2 3" xfId="4098"/>
    <cellStyle name="Note 5 2 2 3" xfId="4099"/>
    <cellStyle name="Note 5 2 2 4" xfId="4100"/>
    <cellStyle name="Note 5 2 3" xfId="4101"/>
    <cellStyle name="Note 5 2 3 2" xfId="4102"/>
    <cellStyle name="Note 5 2 3 3" xfId="4103"/>
    <cellStyle name="Note 5 2 4" xfId="4104"/>
    <cellStyle name="Note 5 2 5" xfId="4105"/>
    <cellStyle name="Note 5 3" xfId="4106"/>
    <cellStyle name="Note 5 3 2" xfId="4107"/>
    <cellStyle name="Note 5 3 2 2" xfId="4108"/>
    <cellStyle name="Note 5 3 2 3" xfId="4109"/>
    <cellStyle name="Note 5 3 3" xfId="4110"/>
    <cellStyle name="Note 5 3 4" xfId="4111"/>
    <cellStyle name="Note 5 4" xfId="4112"/>
    <cellStyle name="Note 5 4 2" xfId="4113"/>
    <cellStyle name="Note 5 4 3" xfId="4114"/>
    <cellStyle name="Note 5 5" xfId="4115"/>
    <cellStyle name="Note 5 6" xfId="4116"/>
    <cellStyle name="Obično_List1" xfId="10"/>
    <cellStyle name="Output 2" xfId="4117"/>
    <cellStyle name="Output 2 2" xfId="4118"/>
    <cellStyle name="Output 2 2 2" xfId="4119"/>
    <cellStyle name="Output 2 3" xfId="4120"/>
    <cellStyle name="Output 2 3 2" xfId="4121"/>
    <cellStyle name="Output 2 4" xfId="4122"/>
    <cellStyle name="Percent" xfId="1" builtinId="5"/>
    <cellStyle name="Percent 2" xfId="4123"/>
    <cellStyle name="Percent 2 2" xfId="4124"/>
    <cellStyle name="Percent 2 3" xfId="4125"/>
    <cellStyle name="Percent 2 3 2" xfId="4126"/>
    <cellStyle name="Percent 2 4" xfId="4127"/>
    <cellStyle name="Percent 3" xfId="4128"/>
    <cellStyle name="Percent 3 2" xfId="4129"/>
    <cellStyle name="Percent 3 2 2" xfId="4130"/>
    <cellStyle name="Percent 4" xfId="4131"/>
    <cellStyle name="Percent 4 2" xfId="4132"/>
    <cellStyle name="Percent 4 3" xfId="4133"/>
    <cellStyle name="Percent 5" xfId="4134"/>
    <cellStyle name="percentage difference one decimal" xfId="4135"/>
    <cellStyle name="percentage difference zero decimal" xfId="4136"/>
    <cellStyle name="Presentation" xfId="4137"/>
    <cellStyle name="Title 2" xfId="4138"/>
    <cellStyle name="Total 2" xfId="4139"/>
    <cellStyle name="Total 2 2" xfId="4140"/>
    <cellStyle name="Total 2 2 2" xfId="4141"/>
    <cellStyle name="Total 2 3" xfId="4142"/>
    <cellStyle name="Total 2 3 2" xfId="4143"/>
    <cellStyle name="Total 2 4" xfId="4144"/>
    <cellStyle name="Undefiniert" xfId="4145"/>
    <cellStyle name="Undefiniert 2" xfId="4146"/>
    <cellStyle name="Undefiniert 2 2" xfId="4147"/>
    <cellStyle name="Warning Text 2" xfId="4148"/>
  </cellStyles>
  <dxfs count="0"/>
  <tableStyles count="0" defaultTableStyle="TableStyleMedium2" defaultPivotStyle="PivotStyleLight16"/>
  <colors>
    <mruColors>
      <color rgb="FFFFFFCC"/>
      <color rgb="FFFFFF99"/>
      <color rgb="FFFFCCFF"/>
      <color rgb="FFFFFF00"/>
      <color rgb="FF00FF00"/>
      <color rgb="FFDDEBF7"/>
      <color rgb="FFBDD7EE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ocuments%20and%20Settings\DKANDA\My%20Local%20Documents\India%20March%2000%20mission\medter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O2\BIH\BOP\BiH-BO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ebalans%20i%20DOB\Budzet%20RS%20za%202020\Users\sblagojevic\AppData\Local\Microsoft\Windows\Temporary%20Internet%20Files\Content.Outlook\QVQNZBZG\Plate%20i%20zaposleni%20za%20mart%202013%20godi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OC"/>
      <sheetName val="Input"/>
      <sheetName val="WEO Assumptions"/>
      <sheetName val="Key Assumptions"/>
      <sheetName val="Real"/>
      <sheetName val="Realqtr"/>
      <sheetName val="RealCY"/>
      <sheetName val="Inflation"/>
      <sheetName val="External"/>
      <sheetName val="Externalqtr"/>
      <sheetName val="Money"/>
      <sheetName val="Fiscal"/>
      <sheetName val="ControlSheet"/>
      <sheetName val="WEO"/>
      <sheetName val="WEOqtr"/>
      <sheetName val="Output Tables"/>
      <sheetName val="Scenarios"/>
      <sheetName val="Macros"/>
      <sheetName val="SLDi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s"/>
      <sheetName val="Inputs_m"/>
      <sheetName val="Output to MT"/>
      <sheetName val="Output to DSA"/>
      <sheetName val="Imp (euro)"/>
      <sheetName val="BOP-SR"/>
      <sheetName val="BOP-SR (euro)"/>
      <sheetName val="Texttable"/>
      <sheetName val="Input trade custom&amp;SA"/>
      <sheetName val="Proj_imp_sa"/>
      <sheetName val="Proj_exp_sa"/>
      <sheetName val="Chart1_euro"/>
      <sheetName val="Chart2_euro"/>
      <sheetName val="Chart1_us$"/>
      <sheetName val="Chart2_us"/>
      <sheetName val="Priv transf"/>
      <sheetName val="Serv &amp; Inc"/>
      <sheetName val="Exp"/>
      <sheetName val="Exp (euro)"/>
      <sheetName val="Imp"/>
      <sheetName val="Input Trade DOT"/>
      <sheetName val=" Input Trade_SA DOT"/>
      <sheetName val="DOT_exports"/>
      <sheetName val="DOT_imp"/>
      <sheetName val="Proj_tb_dot"/>
      <sheetName val="Proj_tb_sa"/>
      <sheetName val="CBBH CA_$"/>
      <sheetName val="CBBH bop"/>
      <sheetName val="ControlSheet"/>
      <sheetName val="Vulnerability-SR"/>
      <sheetName val="Financing-SR"/>
      <sheetName val="Vulnerability-EUR"/>
      <sheetName val="Financing-EU"/>
      <sheetName val="Customs revenues"/>
      <sheetName val="BOP-SR (Copy SR 2005) Art IV)"/>
      <sheetName val="BOP-SR (mission)"/>
      <sheetName val="Output to other files"/>
      <sheetName val="BOP_euro"/>
      <sheetName val="Sheet2"/>
      <sheetName val="vulnerab-SR"/>
      <sheetName val="revision"/>
      <sheetName val="Debt"/>
      <sheetName val="remittances"/>
      <sheetName val="Reserves"/>
      <sheetName val="weights"/>
      <sheetName val="Imp proj."/>
      <sheetName val="Exp proj"/>
      <sheetName val="Cust rev tab"/>
      <sheetName val="XM_Charts"/>
      <sheetName val="Cust rev"/>
      <sheetName val="Dutch"/>
      <sheetName val="Debt-SR"/>
      <sheetName val="BOP-SR (US$)"/>
      <sheetName val="Vul-SR"/>
      <sheetName val="Sheet1"/>
      <sheetName val="Chart1"/>
      <sheetName val="Chart2"/>
      <sheetName val="Chart3"/>
      <sheetName val="Table-transf"/>
      <sheetName val="Vul_Ex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/>
      <sheetData sheetId="6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te 03"/>
      <sheetName val="Zaposleni"/>
      <sheetName val="Plate i zaposleni za mart 2013 "/>
    </sheetNames>
    <definedNames>
      <definedName name="Load_Op" refersTo="#REF!"/>
      <definedName name="Save_Op" refersTo="#REF!"/>
    </definedNames>
    <sheetDataSet>
      <sheetData sheetId="0">
        <row r="19">
          <cell r="AW19">
            <v>1938132.36</v>
          </cell>
        </row>
      </sheetData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0"/>
  <sheetViews>
    <sheetView tabSelected="1" view="pageBreakPreview" zoomScale="75" zoomScaleNormal="75" zoomScaleSheetLayoutView="75" workbookViewId="0">
      <pane xSplit="2" ySplit="4" topLeftCell="C265" activePane="bottomRight" state="frozen"/>
      <selection activeCell="I21" sqref="I21"/>
      <selection pane="topRight" activeCell="I21" sqref="I21"/>
      <selection pane="bottomLeft" activeCell="I21" sqref="I21"/>
      <selection pane="bottomRight" activeCell="B3" sqref="B3"/>
    </sheetView>
  </sheetViews>
  <sheetFormatPr defaultRowHeight="18.75" x14ac:dyDescent="0.2"/>
  <cols>
    <col min="1" max="1" width="20.28515625" style="5" customWidth="1"/>
    <col min="2" max="2" width="89.42578125" style="6" customWidth="1"/>
    <col min="3" max="4" width="24" style="2" customWidth="1"/>
    <col min="5" max="5" width="0.140625" style="2" customWidth="1"/>
    <col min="6" max="95" width="9.140625" style="2"/>
    <col min="96" max="96" width="9.140625" style="2" bestFit="1" customWidth="1"/>
    <col min="97" max="97" width="101.85546875" style="2" customWidth="1"/>
    <col min="98" max="98" width="16.5703125" style="2" bestFit="1" customWidth="1"/>
    <col min="99" max="99" width="9.140625" style="2" customWidth="1"/>
    <col min="100" max="351" width="9.140625" style="2"/>
    <col min="352" max="352" width="9.140625" style="2" bestFit="1" customWidth="1"/>
    <col min="353" max="353" width="101.85546875" style="2" customWidth="1"/>
    <col min="354" max="354" width="16.5703125" style="2" bestFit="1" customWidth="1"/>
    <col min="355" max="355" width="9.140625" style="2" customWidth="1"/>
    <col min="356" max="607" width="9.140625" style="2"/>
    <col min="608" max="608" width="9.140625" style="2" bestFit="1" customWidth="1"/>
    <col min="609" max="609" width="101.85546875" style="2" customWidth="1"/>
    <col min="610" max="610" width="16.5703125" style="2" bestFit="1" customWidth="1"/>
    <col min="611" max="611" width="9.140625" style="2" customWidth="1"/>
    <col min="612" max="863" width="9.140625" style="2"/>
    <col min="864" max="864" width="9.140625" style="2" bestFit="1" customWidth="1"/>
    <col min="865" max="865" width="101.85546875" style="2" customWidth="1"/>
    <col min="866" max="866" width="16.5703125" style="2" bestFit="1" customWidth="1"/>
    <col min="867" max="867" width="9.140625" style="2" customWidth="1"/>
    <col min="868" max="1119" width="9.140625" style="2"/>
    <col min="1120" max="1120" width="9.140625" style="2" bestFit="1" customWidth="1"/>
    <col min="1121" max="1121" width="101.85546875" style="2" customWidth="1"/>
    <col min="1122" max="1122" width="16.5703125" style="2" bestFit="1" customWidth="1"/>
    <col min="1123" max="1123" width="9.140625" style="2" customWidth="1"/>
    <col min="1124" max="1375" width="9.140625" style="2"/>
    <col min="1376" max="1376" width="9.140625" style="2" bestFit="1" customWidth="1"/>
    <col min="1377" max="1377" width="101.85546875" style="2" customWidth="1"/>
    <col min="1378" max="1378" width="16.5703125" style="2" bestFit="1" customWidth="1"/>
    <col min="1379" max="1379" width="9.140625" style="2" customWidth="1"/>
    <col min="1380" max="1631" width="9.140625" style="2"/>
    <col min="1632" max="1632" width="9.140625" style="2" bestFit="1" customWidth="1"/>
    <col min="1633" max="1633" width="101.85546875" style="2" customWidth="1"/>
    <col min="1634" max="1634" width="16.5703125" style="2" bestFit="1" customWidth="1"/>
    <col min="1635" max="1635" width="9.140625" style="2" customWidth="1"/>
    <col min="1636" max="1887" width="9.140625" style="2"/>
    <col min="1888" max="1888" width="9.140625" style="2" bestFit="1" customWidth="1"/>
    <col min="1889" max="1889" width="101.85546875" style="2" customWidth="1"/>
    <col min="1890" max="1890" width="16.5703125" style="2" bestFit="1" customWidth="1"/>
    <col min="1891" max="1891" width="9.140625" style="2" customWidth="1"/>
    <col min="1892" max="2143" width="9.140625" style="2"/>
    <col min="2144" max="2144" width="9.140625" style="2" bestFit="1" customWidth="1"/>
    <col min="2145" max="2145" width="101.85546875" style="2" customWidth="1"/>
    <col min="2146" max="2146" width="16.5703125" style="2" bestFit="1" customWidth="1"/>
    <col min="2147" max="2147" width="9.140625" style="2" customWidth="1"/>
    <col min="2148" max="2399" width="9.140625" style="2"/>
    <col min="2400" max="2400" width="9.140625" style="2" bestFit="1" customWidth="1"/>
    <col min="2401" max="2401" width="101.85546875" style="2" customWidth="1"/>
    <col min="2402" max="2402" width="16.5703125" style="2" bestFit="1" customWidth="1"/>
    <col min="2403" max="2403" width="9.140625" style="2" customWidth="1"/>
    <col min="2404" max="2655" width="9.140625" style="2"/>
    <col min="2656" max="2656" width="9.140625" style="2" bestFit="1" customWidth="1"/>
    <col min="2657" max="2657" width="101.85546875" style="2" customWidth="1"/>
    <col min="2658" max="2658" width="16.5703125" style="2" bestFit="1" customWidth="1"/>
    <col min="2659" max="2659" width="9.140625" style="2" customWidth="1"/>
    <col min="2660" max="2911" width="9.140625" style="2"/>
    <col min="2912" max="2912" width="9.140625" style="2" bestFit="1" customWidth="1"/>
    <col min="2913" max="2913" width="101.85546875" style="2" customWidth="1"/>
    <col min="2914" max="2914" width="16.5703125" style="2" bestFit="1" customWidth="1"/>
    <col min="2915" max="2915" width="9.140625" style="2" customWidth="1"/>
    <col min="2916" max="3167" width="9.140625" style="2"/>
    <col min="3168" max="3168" width="9.140625" style="2" bestFit="1" customWidth="1"/>
    <col min="3169" max="3169" width="101.85546875" style="2" customWidth="1"/>
    <col min="3170" max="3170" width="16.5703125" style="2" bestFit="1" customWidth="1"/>
    <col min="3171" max="3171" width="9.140625" style="2" customWidth="1"/>
    <col min="3172" max="3423" width="9.140625" style="2"/>
    <col min="3424" max="3424" width="9.140625" style="2" bestFit="1" customWidth="1"/>
    <col min="3425" max="3425" width="101.85546875" style="2" customWidth="1"/>
    <col min="3426" max="3426" width="16.5703125" style="2" bestFit="1" customWidth="1"/>
    <col min="3427" max="3427" width="9.140625" style="2" customWidth="1"/>
    <col min="3428" max="3679" width="9.140625" style="2"/>
    <col min="3680" max="3680" width="9.140625" style="2" bestFit="1" customWidth="1"/>
    <col min="3681" max="3681" width="101.85546875" style="2" customWidth="1"/>
    <col min="3682" max="3682" width="16.5703125" style="2" bestFit="1" customWidth="1"/>
    <col min="3683" max="3683" width="9.140625" style="2" customWidth="1"/>
    <col min="3684" max="3935" width="9.140625" style="2"/>
    <col min="3936" max="3936" width="9.140625" style="2" bestFit="1" customWidth="1"/>
    <col min="3937" max="3937" width="101.85546875" style="2" customWidth="1"/>
    <col min="3938" max="3938" width="16.5703125" style="2" bestFit="1" customWidth="1"/>
    <col min="3939" max="3939" width="9.140625" style="2" customWidth="1"/>
    <col min="3940" max="4191" width="9.140625" style="2"/>
    <col min="4192" max="4192" width="9.140625" style="2" bestFit="1" customWidth="1"/>
    <col min="4193" max="4193" width="101.85546875" style="2" customWidth="1"/>
    <col min="4194" max="4194" width="16.5703125" style="2" bestFit="1" customWidth="1"/>
    <col min="4195" max="4195" width="9.140625" style="2" customWidth="1"/>
    <col min="4196" max="4447" width="9.140625" style="2"/>
    <col min="4448" max="4448" width="9.140625" style="2" bestFit="1" customWidth="1"/>
    <col min="4449" max="4449" width="101.85546875" style="2" customWidth="1"/>
    <col min="4450" max="4450" width="16.5703125" style="2" bestFit="1" customWidth="1"/>
    <col min="4451" max="4451" width="9.140625" style="2" customWidth="1"/>
    <col min="4452" max="4703" width="9.140625" style="2"/>
    <col min="4704" max="4704" width="9.140625" style="2" bestFit="1" customWidth="1"/>
    <col min="4705" max="4705" width="101.85546875" style="2" customWidth="1"/>
    <col min="4706" max="4706" width="16.5703125" style="2" bestFit="1" customWidth="1"/>
    <col min="4707" max="4707" width="9.140625" style="2" customWidth="1"/>
    <col min="4708" max="4959" width="9.140625" style="2"/>
    <col min="4960" max="4960" width="9.140625" style="2" bestFit="1" customWidth="1"/>
    <col min="4961" max="4961" width="101.85546875" style="2" customWidth="1"/>
    <col min="4962" max="4962" width="16.5703125" style="2" bestFit="1" customWidth="1"/>
    <col min="4963" max="4963" width="9.140625" style="2" customWidth="1"/>
    <col min="4964" max="5215" width="9.140625" style="2"/>
    <col min="5216" max="5216" width="9.140625" style="2" bestFit="1" customWidth="1"/>
    <col min="5217" max="5217" width="101.85546875" style="2" customWidth="1"/>
    <col min="5218" max="5218" width="16.5703125" style="2" bestFit="1" customWidth="1"/>
    <col min="5219" max="5219" width="9.140625" style="2" customWidth="1"/>
    <col min="5220" max="5471" width="9.140625" style="2"/>
    <col min="5472" max="5472" width="9.140625" style="2" bestFit="1" customWidth="1"/>
    <col min="5473" max="5473" width="101.85546875" style="2" customWidth="1"/>
    <col min="5474" max="5474" width="16.5703125" style="2" bestFit="1" customWidth="1"/>
    <col min="5475" max="5475" width="9.140625" style="2" customWidth="1"/>
    <col min="5476" max="5727" width="9.140625" style="2"/>
    <col min="5728" max="5728" width="9.140625" style="2" bestFit="1" customWidth="1"/>
    <col min="5729" max="5729" width="101.85546875" style="2" customWidth="1"/>
    <col min="5730" max="5730" width="16.5703125" style="2" bestFit="1" customWidth="1"/>
    <col min="5731" max="5731" width="9.140625" style="2" customWidth="1"/>
    <col min="5732" max="5983" width="9.140625" style="2"/>
    <col min="5984" max="5984" width="9.140625" style="2" bestFit="1" customWidth="1"/>
    <col min="5985" max="5985" width="101.85546875" style="2" customWidth="1"/>
    <col min="5986" max="5986" width="16.5703125" style="2" bestFit="1" customWidth="1"/>
    <col min="5987" max="5987" width="9.140625" style="2" customWidth="1"/>
    <col min="5988" max="6239" width="9.140625" style="2"/>
    <col min="6240" max="6240" width="9.140625" style="2" bestFit="1" customWidth="1"/>
    <col min="6241" max="6241" width="101.85546875" style="2" customWidth="1"/>
    <col min="6242" max="6242" width="16.5703125" style="2" bestFit="1" customWidth="1"/>
    <col min="6243" max="6243" width="9.140625" style="2" customWidth="1"/>
    <col min="6244" max="6495" width="9.140625" style="2"/>
    <col min="6496" max="6496" width="9.140625" style="2" bestFit="1" customWidth="1"/>
    <col min="6497" max="6497" width="101.85546875" style="2" customWidth="1"/>
    <col min="6498" max="6498" width="16.5703125" style="2" bestFit="1" customWidth="1"/>
    <col min="6499" max="6499" width="9.140625" style="2" customWidth="1"/>
    <col min="6500" max="6751" width="9.140625" style="2"/>
    <col min="6752" max="6752" width="9.140625" style="2" bestFit="1" customWidth="1"/>
    <col min="6753" max="6753" width="101.85546875" style="2" customWidth="1"/>
    <col min="6754" max="6754" width="16.5703125" style="2" bestFit="1" customWidth="1"/>
    <col min="6755" max="6755" width="9.140625" style="2" customWidth="1"/>
    <col min="6756" max="7007" width="9.140625" style="2"/>
    <col min="7008" max="7008" width="9.140625" style="2" bestFit="1" customWidth="1"/>
    <col min="7009" max="7009" width="101.85546875" style="2" customWidth="1"/>
    <col min="7010" max="7010" width="16.5703125" style="2" bestFit="1" customWidth="1"/>
    <col min="7011" max="7011" width="9.140625" style="2" customWidth="1"/>
    <col min="7012" max="7263" width="9.140625" style="2"/>
    <col min="7264" max="7264" width="9.140625" style="2" bestFit="1" customWidth="1"/>
    <col min="7265" max="7265" width="101.85546875" style="2" customWidth="1"/>
    <col min="7266" max="7266" width="16.5703125" style="2" bestFit="1" customWidth="1"/>
    <col min="7267" max="7267" width="9.140625" style="2" customWidth="1"/>
    <col min="7268" max="7519" width="9.140625" style="2"/>
    <col min="7520" max="7520" width="9.140625" style="2" bestFit="1" customWidth="1"/>
    <col min="7521" max="7521" width="101.85546875" style="2" customWidth="1"/>
    <col min="7522" max="7522" width="16.5703125" style="2" bestFit="1" customWidth="1"/>
    <col min="7523" max="7523" width="9.140625" style="2" customWidth="1"/>
    <col min="7524" max="7775" width="9.140625" style="2"/>
    <col min="7776" max="7776" width="9.140625" style="2" bestFit="1" customWidth="1"/>
    <col min="7777" max="7777" width="101.85546875" style="2" customWidth="1"/>
    <col min="7778" max="7778" width="16.5703125" style="2" bestFit="1" customWidth="1"/>
    <col min="7779" max="7779" width="9.140625" style="2" customWidth="1"/>
    <col min="7780" max="8031" width="9.140625" style="2"/>
    <col min="8032" max="8032" width="9.140625" style="2" bestFit="1" customWidth="1"/>
    <col min="8033" max="8033" width="101.85546875" style="2" customWidth="1"/>
    <col min="8034" max="8034" width="16.5703125" style="2" bestFit="1" customWidth="1"/>
    <col min="8035" max="8035" width="9.140625" style="2" customWidth="1"/>
    <col min="8036" max="8287" width="9.140625" style="2"/>
    <col min="8288" max="8288" width="9.140625" style="2" bestFit="1" customWidth="1"/>
    <col min="8289" max="8289" width="101.85546875" style="2" customWidth="1"/>
    <col min="8290" max="8290" width="16.5703125" style="2" bestFit="1" customWidth="1"/>
    <col min="8291" max="8291" width="9.140625" style="2" customWidth="1"/>
    <col min="8292" max="8543" width="9.140625" style="2"/>
    <col min="8544" max="8544" width="9.140625" style="2" bestFit="1" customWidth="1"/>
    <col min="8545" max="8545" width="101.85546875" style="2" customWidth="1"/>
    <col min="8546" max="8546" width="16.5703125" style="2" bestFit="1" customWidth="1"/>
    <col min="8547" max="8547" width="9.140625" style="2" customWidth="1"/>
    <col min="8548" max="8799" width="9.140625" style="2"/>
    <col min="8800" max="8800" width="9.140625" style="2" bestFit="1" customWidth="1"/>
    <col min="8801" max="8801" width="101.85546875" style="2" customWidth="1"/>
    <col min="8802" max="8802" width="16.5703125" style="2" bestFit="1" customWidth="1"/>
    <col min="8803" max="8803" width="9.140625" style="2" customWidth="1"/>
    <col min="8804" max="9055" width="9.140625" style="2"/>
    <col min="9056" max="9056" width="9.140625" style="2" bestFit="1" customWidth="1"/>
    <col min="9057" max="9057" width="101.85546875" style="2" customWidth="1"/>
    <col min="9058" max="9058" width="16.5703125" style="2" bestFit="1" customWidth="1"/>
    <col min="9059" max="9059" width="9.140625" style="2" customWidth="1"/>
    <col min="9060" max="9311" width="9.140625" style="2"/>
    <col min="9312" max="9312" width="9.140625" style="2" bestFit="1" customWidth="1"/>
    <col min="9313" max="9313" width="101.85546875" style="2" customWidth="1"/>
    <col min="9314" max="9314" width="16.5703125" style="2" bestFit="1" customWidth="1"/>
    <col min="9315" max="9315" width="9.140625" style="2" customWidth="1"/>
    <col min="9316" max="9567" width="9.140625" style="2"/>
    <col min="9568" max="9568" width="9.140625" style="2" bestFit="1" customWidth="1"/>
    <col min="9569" max="9569" width="101.85546875" style="2" customWidth="1"/>
    <col min="9570" max="9570" width="16.5703125" style="2" bestFit="1" customWidth="1"/>
    <col min="9571" max="9571" width="9.140625" style="2" customWidth="1"/>
    <col min="9572" max="9823" width="9.140625" style="2"/>
    <col min="9824" max="9824" width="9.140625" style="2" bestFit="1" customWidth="1"/>
    <col min="9825" max="9825" width="101.85546875" style="2" customWidth="1"/>
    <col min="9826" max="9826" width="16.5703125" style="2" bestFit="1" customWidth="1"/>
    <col min="9827" max="9827" width="9.140625" style="2" customWidth="1"/>
    <col min="9828" max="10079" width="9.140625" style="2"/>
    <col min="10080" max="10080" width="9.140625" style="2" bestFit="1" customWidth="1"/>
    <col min="10081" max="10081" width="101.85546875" style="2" customWidth="1"/>
    <col min="10082" max="10082" width="16.5703125" style="2" bestFit="1" customWidth="1"/>
    <col min="10083" max="10083" width="9.140625" style="2" customWidth="1"/>
    <col min="10084" max="10335" width="9.140625" style="2"/>
    <col min="10336" max="10336" width="9.140625" style="2" bestFit="1" customWidth="1"/>
    <col min="10337" max="10337" width="101.85546875" style="2" customWidth="1"/>
    <col min="10338" max="10338" width="16.5703125" style="2" bestFit="1" customWidth="1"/>
    <col min="10339" max="10339" width="9.140625" style="2" customWidth="1"/>
    <col min="10340" max="10591" width="9.140625" style="2"/>
    <col min="10592" max="10592" width="9.140625" style="2" bestFit="1" customWidth="1"/>
    <col min="10593" max="10593" width="101.85546875" style="2" customWidth="1"/>
    <col min="10594" max="10594" width="16.5703125" style="2" bestFit="1" customWidth="1"/>
    <col min="10595" max="10595" width="9.140625" style="2" customWidth="1"/>
    <col min="10596" max="10847" width="9.140625" style="2"/>
    <col min="10848" max="10848" width="9.140625" style="2" bestFit="1" customWidth="1"/>
    <col min="10849" max="10849" width="101.85546875" style="2" customWidth="1"/>
    <col min="10850" max="10850" width="16.5703125" style="2" bestFit="1" customWidth="1"/>
    <col min="10851" max="10851" width="9.140625" style="2" customWidth="1"/>
    <col min="10852" max="11103" width="9.140625" style="2"/>
    <col min="11104" max="11104" width="9.140625" style="2" bestFit="1" customWidth="1"/>
    <col min="11105" max="11105" width="101.85546875" style="2" customWidth="1"/>
    <col min="11106" max="11106" width="16.5703125" style="2" bestFit="1" customWidth="1"/>
    <col min="11107" max="11107" width="9.140625" style="2" customWidth="1"/>
    <col min="11108" max="11359" width="9.140625" style="2"/>
    <col min="11360" max="11360" width="9.140625" style="2" bestFit="1" customWidth="1"/>
    <col min="11361" max="11361" width="101.85546875" style="2" customWidth="1"/>
    <col min="11362" max="11362" width="16.5703125" style="2" bestFit="1" customWidth="1"/>
    <col min="11363" max="11363" width="9.140625" style="2" customWidth="1"/>
    <col min="11364" max="11615" width="9.140625" style="2"/>
    <col min="11616" max="11616" width="9.140625" style="2" bestFit="1" customWidth="1"/>
    <col min="11617" max="11617" width="101.85546875" style="2" customWidth="1"/>
    <col min="11618" max="11618" width="16.5703125" style="2" bestFit="1" customWidth="1"/>
    <col min="11619" max="11619" width="9.140625" style="2" customWidth="1"/>
    <col min="11620" max="11871" width="9.140625" style="2"/>
    <col min="11872" max="11872" width="9.140625" style="2" bestFit="1" customWidth="1"/>
    <col min="11873" max="11873" width="101.85546875" style="2" customWidth="1"/>
    <col min="11874" max="11874" width="16.5703125" style="2" bestFit="1" customWidth="1"/>
    <col min="11875" max="11875" width="9.140625" style="2" customWidth="1"/>
    <col min="11876" max="12127" width="9.140625" style="2"/>
    <col min="12128" max="12128" width="9.140625" style="2" bestFit="1" customWidth="1"/>
    <col min="12129" max="12129" width="101.85546875" style="2" customWidth="1"/>
    <col min="12130" max="12130" width="16.5703125" style="2" bestFit="1" customWidth="1"/>
    <col min="12131" max="12131" width="9.140625" style="2" customWidth="1"/>
    <col min="12132" max="12383" width="9.140625" style="2"/>
    <col min="12384" max="12384" width="9.140625" style="2" bestFit="1" customWidth="1"/>
    <col min="12385" max="12385" width="101.85546875" style="2" customWidth="1"/>
    <col min="12386" max="12386" width="16.5703125" style="2" bestFit="1" customWidth="1"/>
    <col min="12387" max="12387" width="9.140625" style="2" customWidth="1"/>
    <col min="12388" max="12639" width="9.140625" style="2"/>
    <col min="12640" max="12640" width="9.140625" style="2" bestFit="1" customWidth="1"/>
    <col min="12641" max="12641" width="101.85546875" style="2" customWidth="1"/>
    <col min="12642" max="12642" width="16.5703125" style="2" bestFit="1" customWidth="1"/>
    <col min="12643" max="12643" width="9.140625" style="2" customWidth="1"/>
    <col min="12644" max="12895" width="9.140625" style="2"/>
    <col min="12896" max="12896" width="9.140625" style="2" bestFit="1" customWidth="1"/>
    <col min="12897" max="12897" width="101.85546875" style="2" customWidth="1"/>
    <col min="12898" max="12898" width="16.5703125" style="2" bestFit="1" customWidth="1"/>
    <col min="12899" max="12899" width="9.140625" style="2" customWidth="1"/>
    <col min="12900" max="13151" width="9.140625" style="2"/>
    <col min="13152" max="13152" width="9.140625" style="2" bestFit="1" customWidth="1"/>
    <col min="13153" max="13153" width="101.85546875" style="2" customWidth="1"/>
    <col min="13154" max="13154" width="16.5703125" style="2" bestFit="1" customWidth="1"/>
    <col min="13155" max="13155" width="9.140625" style="2" customWidth="1"/>
    <col min="13156" max="13407" width="9.140625" style="2"/>
    <col min="13408" max="13408" width="9.140625" style="2" bestFit="1" customWidth="1"/>
    <col min="13409" max="13409" width="101.85546875" style="2" customWidth="1"/>
    <col min="13410" max="13410" width="16.5703125" style="2" bestFit="1" customWidth="1"/>
    <col min="13411" max="13411" width="9.140625" style="2" customWidth="1"/>
    <col min="13412" max="13663" width="9.140625" style="2"/>
    <col min="13664" max="13664" width="9.140625" style="2" bestFit="1" customWidth="1"/>
    <col min="13665" max="13665" width="101.85546875" style="2" customWidth="1"/>
    <col min="13666" max="13666" width="16.5703125" style="2" bestFit="1" customWidth="1"/>
    <col min="13667" max="13667" width="9.140625" style="2" customWidth="1"/>
    <col min="13668" max="13919" width="9.140625" style="2"/>
    <col min="13920" max="13920" width="9.140625" style="2" bestFit="1" customWidth="1"/>
    <col min="13921" max="13921" width="101.85546875" style="2" customWidth="1"/>
    <col min="13922" max="13922" width="16.5703125" style="2" bestFit="1" customWidth="1"/>
    <col min="13923" max="13923" width="9.140625" style="2" customWidth="1"/>
    <col min="13924" max="14175" width="9.140625" style="2"/>
    <col min="14176" max="14176" width="9.140625" style="2" bestFit="1" customWidth="1"/>
    <col min="14177" max="14177" width="101.85546875" style="2" customWidth="1"/>
    <col min="14178" max="14178" width="16.5703125" style="2" bestFit="1" customWidth="1"/>
    <col min="14179" max="14179" width="9.140625" style="2" customWidth="1"/>
    <col min="14180" max="14431" width="9.140625" style="2"/>
    <col min="14432" max="14432" width="9.140625" style="2" bestFit="1" customWidth="1"/>
    <col min="14433" max="14433" width="101.85546875" style="2" customWidth="1"/>
    <col min="14434" max="14434" width="16.5703125" style="2" bestFit="1" customWidth="1"/>
    <col min="14435" max="14435" width="9.140625" style="2" customWidth="1"/>
    <col min="14436" max="14687" width="9.140625" style="2"/>
    <col min="14688" max="14688" width="9.140625" style="2" bestFit="1" customWidth="1"/>
    <col min="14689" max="14689" width="101.85546875" style="2" customWidth="1"/>
    <col min="14690" max="14690" width="16.5703125" style="2" bestFit="1" customWidth="1"/>
    <col min="14691" max="14691" width="9.140625" style="2" customWidth="1"/>
    <col min="14692" max="14943" width="9.140625" style="2"/>
    <col min="14944" max="14944" width="9.140625" style="2" bestFit="1" customWidth="1"/>
    <col min="14945" max="14945" width="101.85546875" style="2" customWidth="1"/>
    <col min="14946" max="14946" width="16.5703125" style="2" bestFit="1" customWidth="1"/>
    <col min="14947" max="14947" width="9.140625" style="2" customWidth="1"/>
    <col min="14948" max="15199" width="9.140625" style="2"/>
    <col min="15200" max="15200" width="9.140625" style="2" bestFit="1" customWidth="1"/>
    <col min="15201" max="15201" width="101.85546875" style="2" customWidth="1"/>
    <col min="15202" max="15202" width="16.5703125" style="2" bestFit="1" customWidth="1"/>
    <col min="15203" max="15203" width="9.140625" style="2" customWidth="1"/>
    <col min="15204" max="15455" width="9.140625" style="2"/>
    <col min="15456" max="15456" width="9.140625" style="2" bestFit="1" customWidth="1"/>
    <col min="15457" max="15457" width="101.85546875" style="2" customWidth="1"/>
    <col min="15458" max="15458" width="16.5703125" style="2" bestFit="1" customWidth="1"/>
    <col min="15459" max="15459" width="9.140625" style="2" customWidth="1"/>
    <col min="15460" max="15711" width="9.140625" style="2"/>
    <col min="15712" max="15712" width="9.140625" style="2" bestFit="1" customWidth="1"/>
    <col min="15713" max="15713" width="101.85546875" style="2" customWidth="1"/>
    <col min="15714" max="15714" width="16.5703125" style="2" bestFit="1" customWidth="1"/>
    <col min="15715" max="15715" width="9.140625" style="2" customWidth="1"/>
    <col min="15716" max="15967" width="9.140625" style="2"/>
    <col min="15968" max="15968" width="9.140625" style="2" bestFit="1" customWidth="1"/>
    <col min="15969" max="15969" width="101.85546875" style="2" customWidth="1"/>
    <col min="15970" max="15970" width="16.5703125" style="2" bestFit="1" customWidth="1"/>
    <col min="15971" max="15971" width="9.140625" style="2" customWidth="1"/>
    <col min="15972" max="16326" width="9.140625" style="2"/>
    <col min="16327" max="16343" width="9.140625" style="2" customWidth="1"/>
    <col min="16344" max="16382" width="9.140625" style="2"/>
    <col min="16383" max="16384" width="9.140625" style="2" customWidth="1"/>
  </cols>
  <sheetData>
    <row r="1" spans="1:5" x14ac:dyDescent="0.2">
      <c r="A1" s="4" t="s">
        <v>38</v>
      </c>
      <c r="B1" s="68"/>
    </row>
    <row r="2" spans="1:5" x14ac:dyDescent="0.2">
      <c r="C2" s="1"/>
      <c r="D2" s="1"/>
      <c r="E2" s="1"/>
    </row>
    <row r="3" spans="1:5" ht="113.45" customHeight="1" x14ac:dyDescent="0.2">
      <c r="A3" s="136" t="s">
        <v>43</v>
      </c>
      <c r="B3" s="136" t="s">
        <v>44</v>
      </c>
      <c r="C3" s="123" t="s">
        <v>54</v>
      </c>
      <c r="D3" s="123" t="s">
        <v>55</v>
      </c>
      <c r="E3" s="152"/>
    </row>
    <row r="4" spans="1:5" x14ac:dyDescent="0.2">
      <c r="A4" s="136">
        <v>1</v>
      </c>
      <c r="B4" s="136">
        <v>2</v>
      </c>
      <c r="C4" s="133">
        <v>3</v>
      </c>
      <c r="D4" s="133">
        <v>4</v>
      </c>
      <c r="E4" s="132"/>
    </row>
    <row r="5" spans="1:5" s="4" customFormat="1" x14ac:dyDescent="0.2">
      <c r="A5" s="69"/>
      <c r="B5" s="68" t="s">
        <v>20</v>
      </c>
      <c r="C5" s="70">
        <f>C6+C12+C20+C18</f>
        <v>3303836900</v>
      </c>
      <c r="D5" s="70">
        <f t="shared" ref="D5" si="0">D6+D12+D20+D18</f>
        <v>171728000</v>
      </c>
    </row>
    <row r="6" spans="1:5" s="4" customFormat="1" x14ac:dyDescent="0.2">
      <c r="A6" s="68">
        <v>710000</v>
      </c>
      <c r="B6" s="68" t="s">
        <v>68</v>
      </c>
      <c r="C6" s="70">
        <f t="shared" ref="C6" si="1">SUM(C7:C11)</f>
        <v>3021866000</v>
      </c>
      <c r="D6" s="70">
        <f t="shared" ref="D6" si="2">SUM(D7:D11)</f>
        <v>147500000</v>
      </c>
    </row>
    <row r="7" spans="1:5" x14ac:dyDescent="0.2">
      <c r="A7" s="71">
        <v>711000</v>
      </c>
      <c r="B7" s="72" t="s">
        <v>69</v>
      </c>
      <c r="C7" s="7">
        <f t="shared" ref="C7:D7" si="3">C76</f>
        <v>426535400</v>
      </c>
      <c r="D7" s="7">
        <f t="shared" si="3"/>
        <v>0</v>
      </c>
    </row>
    <row r="8" spans="1:5" x14ac:dyDescent="0.2">
      <c r="A8" s="71">
        <v>712000</v>
      </c>
      <c r="B8" s="72" t="s">
        <v>96</v>
      </c>
      <c r="C8" s="7">
        <f t="shared" ref="C8:D8" si="4">C79</f>
        <v>1069807500</v>
      </c>
      <c r="D8" s="7">
        <f t="shared" si="4"/>
        <v>0</v>
      </c>
    </row>
    <row r="9" spans="1:5" x14ac:dyDescent="0.2">
      <c r="A9" s="71">
        <v>714000</v>
      </c>
      <c r="B9" s="72" t="s">
        <v>56</v>
      </c>
      <c r="C9" s="7">
        <f t="shared" ref="C9:D9" si="5">C81</f>
        <v>18614100</v>
      </c>
      <c r="D9" s="7">
        <f t="shared" si="5"/>
        <v>0</v>
      </c>
    </row>
    <row r="10" spans="1:5" x14ac:dyDescent="0.2">
      <c r="A10" s="71">
        <v>715000</v>
      </c>
      <c r="B10" s="72" t="s">
        <v>57</v>
      </c>
      <c r="C10" s="7">
        <f t="shared" ref="C10:D10" si="6">C83</f>
        <v>120000</v>
      </c>
      <c r="D10" s="7">
        <f t="shared" si="6"/>
        <v>0</v>
      </c>
    </row>
    <row r="11" spans="1:5" x14ac:dyDescent="0.2">
      <c r="A11" s="71">
        <v>717000</v>
      </c>
      <c r="B11" s="72" t="s">
        <v>58</v>
      </c>
      <c r="C11" s="7">
        <f t="shared" ref="C11:D11" si="7">C85</f>
        <v>1506789000</v>
      </c>
      <c r="D11" s="7">
        <f t="shared" si="7"/>
        <v>147500000</v>
      </c>
    </row>
    <row r="12" spans="1:5" s="4" customFormat="1" x14ac:dyDescent="0.2">
      <c r="A12" s="68">
        <v>720000</v>
      </c>
      <c r="B12" s="68" t="s">
        <v>70</v>
      </c>
      <c r="C12" s="70">
        <f t="shared" ref="C12" si="8">SUM(C13:C17)</f>
        <v>275680900</v>
      </c>
      <c r="D12" s="70">
        <f t="shared" ref="D12" si="9">SUM(D13:D17)</f>
        <v>22487900</v>
      </c>
    </row>
    <row r="13" spans="1:5" x14ac:dyDescent="0.2">
      <c r="A13" s="71">
        <v>721000</v>
      </c>
      <c r="B13" s="72" t="s">
        <v>71</v>
      </c>
      <c r="C13" s="7">
        <f t="shared" ref="C13:D13" si="10">C88</f>
        <v>67405000</v>
      </c>
      <c r="D13" s="7">
        <f t="shared" si="10"/>
        <v>460000</v>
      </c>
    </row>
    <row r="14" spans="1:5" x14ac:dyDescent="0.2">
      <c r="A14" s="71">
        <v>722000</v>
      </c>
      <c r="B14" s="72" t="s">
        <v>72</v>
      </c>
      <c r="C14" s="7">
        <f t="shared" ref="C14:D14" si="11">C95</f>
        <v>174620600</v>
      </c>
      <c r="D14" s="7">
        <f t="shared" si="11"/>
        <v>21928300</v>
      </c>
    </row>
    <row r="15" spans="1:5" x14ac:dyDescent="0.2">
      <c r="A15" s="71">
        <v>723000</v>
      </c>
      <c r="B15" s="72" t="s">
        <v>192</v>
      </c>
      <c r="C15" s="7">
        <f t="shared" ref="C15:D15" si="12">C100</f>
        <v>29323000</v>
      </c>
      <c r="D15" s="7">
        <f t="shared" si="12"/>
        <v>6000</v>
      </c>
    </row>
    <row r="16" spans="1:5" ht="37.5" x14ac:dyDescent="0.2">
      <c r="A16" s="71">
        <v>728000</v>
      </c>
      <c r="B16" s="72" t="s">
        <v>97</v>
      </c>
      <c r="C16" s="7">
        <f t="shared" ref="C16:D16" si="13">C102</f>
        <v>1842200</v>
      </c>
      <c r="D16" s="7">
        <f t="shared" si="13"/>
        <v>55600</v>
      </c>
    </row>
    <row r="17" spans="1:4" x14ac:dyDescent="0.2">
      <c r="A17" s="71">
        <v>729000</v>
      </c>
      <c r="B17" s="72" t="s">
        <v>73</v>
      </c>
      <c r="C17" s="7">
        <f t="shared" ref="C17:D17" si="14">C105</f>
        <v>2490100</v>
      </c>
      <c r="D17" s="7">
        <f t="shared" si="14"/>
        <v>38000</v>
      </c>
    </row>
    <row r="18" spans="1:4" s="4" customFormat="1" x14ac:dyDescent="0.2">
      <c r="A18" s="68">
        <v>730000</v>
      </c>
      <c r="B18" s="68" t="s">
        <v>47</v>
      </c>
      <c r="C18" s="70">
        <f t="shared" ref="C18:D18" si="15">C19</f>
        <v>0</v>
      </c>
      <c r="D18" s="70">
        <f t="shared" si="15"/>
        <v>0</v>
      </c>
    </row>
    <row r="19" spans="1:4" x14ac:dyDescent="0.2">
      <c r="A19" s="71">
        <v>731000</v>
      </c>
      <c r="B19" s="72" t="s">
        <v>47</v>
      </c>
      <c r="C19" s="7">
        <f t="shared" ref="C19:D19" si="16">C107</f>
        <v>0</v>
      </c>
      <c r="D19" s="7">
        <f t="shared" si="16"/>
        <v>0</v>
      </c>
    </row>
    <row r="20" spans="1:4" s="4" customFormat="1" x14ac:dyDescent="0.2">
      <c r="A20" s="68">
        <v>780000</v>
      </c>
      <c r="B20" s="68" t="s">
        <v>98</v>
      </c>
      <c r="C20" s="70">
        <f t="shared" ref="C20" si="17">SUM(C21:C22)</f>
        <v>6290000</v>
      </c>
      <c r="D20" s="70">
        <f t="shared" ref="D20" si="18">SUM(D21:D22)</f>
        <v>1740100</v>
      </c>
    </row>
    <row r="21" spans="1:4" x14ac:dyDescent="0.2">
      <c r="A21" s="71">
        <v>787000</v>
      </c>
      <c r="B21" s="72" t="s">
        <v>193</v>
      </c>
      <c r="C21" s="7">
        <f t="shared" ref="C21:D21" si="19">C112</f>
        <v>200000</v>
      </c>
      <c r="D21" s="7">
        <f t="shared" si="19"/>
        <v>0</v>
      </c>
    </row>
    <row r="22" spans="1:4" x14ac:dyDescent="0.2">
      <c r="A22" s="71">
        <v>788000</v>
      </c>
      <c r="B22" s="72" t="s">
        <v>99</v>
      </c>
      <c r="C22" s="7">
        <f t="shared" ref="C22:D22" si="20">C118</f>
        <v>6090000</v>
      </c>
      <c r="D22" s="7">
        <f t="shared" si="20"/>
        <v>1740100</v>
      </c>
    </row>
    <row r="23" spans="1:4" s="4" customFormat="1" x14ac:dyDescent="0.2">
      <c r="A23" s="69"/>
      <c r="B23" s="68" t="s">
        <v>21</v>
      </c>
      <c r="C23" s="70">
        <f t="shared" ref="C23" si="21">C24+C34+C37</f>
        <v>3301070800</v>
      </c>
      <c r="D23" s="70">
        <f t="shared" ref="D23" si="22">D24+D34+D37</f>
        <v>167030000</v>
      </c>
    </row>
    <row r="24" spans="1:4" s="4" customFormat="1" x14ac:dyDescent="0.2">
      <c r="A24" s="68">
        <v>410000</v>
      </c>
      <c r="B24" s="68" t="s">
        <v>74</v>
      </c>
      <c r="C24" s="70">
        <f t="shared" ref="C24" si="23">SUM(C25:C33)</f>
        <v>2920619000</v>
      </c>
      <c r="D24" s="70">
        <f t="shared" ref="D24" si="24">SUM(D25:D33)</f>
        <v>166231000</v>
      </c>
    </row>
    <row r="25" spans="1:4" x14ac:dyDescent="0.2">
      <c r="A25" s="71">
        <v>411000</v>
      </c>
      <c r="B25" s="72" t="s">
        <v>194</v>
      </c>
      <c r="C25" s="7">
        <f t="shared" ref="C25:D25" si="25">C142</f>
        <v>926639000</v>
      </c>
      <c r="D25" s="7">
        <f t="shared" si="25"/>
        <v>4267700</v>
      </c>
    </row>
    <row r="26" spans="1:4" x14ac:dyDescent="0.2">
      <c r="A26" s="71">
        <v>412000</v>
      </c>
      <c r="B26" s="72" t="s">
        <v>199</v>
      </c>
      <c r="C26" s="7">
        <f t="shared" ref="C26:D26" si="26">C147</f>
        <v>118725900</v>
      </c>
      <c r="D26" s="7">
        <f t="shared" si="26"/>
        <v>14007100</v>
      </c>
    </row>
    <row r="27" spans="1:4" x14ac:dyDescent="0.2">
      <c r="A27" s="71">
        <v>413000</v>
      </c>
      <c r="B27" s="72" t="s">
        <v>200</v>
      </c>
      <c r="C27" s="7">
        <f t="shared" ref="C27:D27" si="27">C157</f>
        <v>136119100.00000006</v>
      </c>
      <c r="D27" s="7">
        <f t="shared" si="27"/>
        <v>31700</v>
      </c>
    </row>
    <row r="28" spans="1:4" x14ac:dyDescent="0.2">
      <c r="A28" s="71">
        <v>414000</v>
      </c>
      <c r="B28" s="72" t="s">
        <v>100</v>
      </c>
      <c r="C28" s="7">
        <f t="shared" ref="C28:D28" si="28">C164</f>
        <v>115550000</v>
      </c>
      <c r="D28" s="7">
        <f t="shared" si="28"/>
        <v>0</v>
      </c>
    </row>
    <row r="29" spans="1:4" x14ac:dyDescent="0.2">
      <c r="A29" s="71">
        <v>415000</v>
      </c>
      <c r="B29" s="72" t="s">
        <v>47</v>
      </c>
      <c r="C29" s="7">
        <f t="shared" ref="C29:D29" si="29">C166</f>
        <v>99764000</v>
      </c>
      <c r="D29" s="7">
        <f t="shared" si="29"/>
        <v>147916000</v>
      </c>
    </row>
    <row r="30" spans="1:4" x14ac:dyDescent="0.2">
      <c r="A30" s="71">
        <v>416000</v>
      </c>
      <c r="B30" s="72" t="s">
        <v>201</v>
      </c>
      <c r="C30" s="7">
        <f t="shared" ref="C30:D30" si="30">C169</f>
        <v>247640800</v>
      </c>
      <c r="D30" s="7">
        <f t="shared" si="30"/>
        <v>0</v>
      </c>
    </row>
    <row r="31" spans="1:4" ht="37.5" x14ac:dyDescent="0.2">
      <c r="A31" s="71">
        <v>417000</v>
      </c>
      <c r="B31" s="72" t="s">
        <v>202</v>
      </c>
      <c r="C31" s="7">
        <f t="shared" ref="C31:D31" si="31">C172</f>
        <v>1270203000</v>
      </c>
      <c r="D31" s="7">
        <f t="shared" si="31"/>
        <v>0</v>
      </c>
    </row>
    <row r="32" spans="1:4" ht="37.5" x14ac:dyDescent="0.2">
      <c r="A32" s="71">
        <v>418000</v>
      </c>
      <c r="B32" s="72" t="s">
        <v>203</v>
      </c>
      <c r="C32" s="7">
        <f t="shared" ref="C32:D32" si="32">C174</f>
        <v>177800</v>
      </c>
      <c r="D32" s="7">
        <f t="shared" si="32"/>
        <v>0</v>
      </c>
    </row>
    <row r="33" spans="1:4" x14ac:dyDescent="0.2">
      <c r="A33" s="71">
        <v>419000</v>
      </c>
      <c r="B33" s="72" t="s">
        <v>204</v>
      </c>
      <c r="C33" s="7">
        <f t="shared" ref="C33:D33" si="33">C177</f>
        <v>5799400</v>
      </c>
      <c r="D33" s="7">
        <f t="shared" si="33"/>
        <v>8500</v>
      </c>
    </row>
    <row r="34" spans="1:4" s="4" customFormat="1" x14ac:dyDescent="0.2">
      <c r="A34" s="68">
        <v>480000</v>
      </c>
      <c r="B34" s="68" t="s">
        <v>101</v>
      </c>
      <c r="C34" s="70">
        <f t="shared" ref="C34" si="34">SUM(C35:C36)</f>
        <v>372268900</v>
      </c>
      <c r="D34" s="70">
        <f t="shared" ref="D34" si="35">SUM(D35:D36)</f>
        <v>799000</v>
      </c>
    </row>
    <row r="35" spans="1:4" x14ac:dyDescent="0.2">
      <c r="A35" s="71">
        <v>487000</v>
      </c>
      <c r="B35" s="72" t="s">
        <v>193</v>
      </c>
      <c r="C35" s="7">
        <f t="shared" ref="C35:D35" si="36">C180</f>
        <v>319609600</v>
      </c>
      <c r="D35" s="7">
        <f t="shared" si="36"/>
        <v>300000</v>
      </c>
    </row>
    <row r="36" spans="1:4" x14ac:dyDescent="0.2">
      <c r="A36" s="71">
        <v>488000</v>
      </c>
      <c r="B36" s="72" t="s">
        <v>99</v>
      </c>
      <c r="C36" s="7">
        <f t="shared" ref="C36:D36" si="37">C185</f>
        <v>52659300</v>
      </c>
      <c r="D36" s="7">
        <f t="shared" si="37"/>
        <v>499000</v>
      </c>
    </row>
    <row r="37" spans="1:4" s="4" customFormat="1" x14ac:dyDescent="0.2">
      <c r="A37" s="68" t="s">
        <v>2</v>
      </c>
      <c r="B37" s="68" t="s">
        <v>59</v>
      </c>
      <c r="C37" s="70">
        <f t="shared" ref="C37" si="38">C187</f>
        <v>8182900</v>
      </c>
      <c r="D37" s="70">
        <f t="shared" ref="D37" si="39">D187</f>
        <v>0</v>
      </c>
    </row>
    <row r="38" spans="1:4" s="4" customFormat="1" x14ac:dyDescent="0.2">
      <c r="A38" s="69"/>
      <c r="B38" s="68" t="s">
        <v>24</v>
      </c>
      <c r="C38" s="70">
        <f t="shared" ref="C38" si="40">C5-C23</f>
        <v>2766100</v>
      </c>
      <c r="D38" s="70">
        <f t="shared" ref="D38" si="41">D5-D23</f>
        <v>4698000</v>
      </c>
    </row>
    <row r="39" spans="1:4" s="4" customFormat="1" x14ac:dyDescent="0.2">
      <c r="A39" s="69"/>
      <c r="B39" s="68" t="s">
        <v>25</v>
      </c>
      <c r="C39" s="70">
        <f>C40+C41-C42-C43</f>
        <v>-212857000</v>
      </c>
      <c r="D39" s="70">
        <f t="shared" ref="D39" si="42">D40+D41-D42-D43</f>
        <v>-7737700</v>
      </c>
    </row>
    <row r="40" spans="1:4" x14ac:dyDescent="0.2">
      <c r="A40" s="71">
        <v>810000</v>
      </c>
      <c r="B40" s="72" t="s">
        <v>102</v>
      </c>
      <c r="C40" s="7">
        <f t="shared" ref="C40:D40" si="43">C122</f>
        <v>0</v>
      </c>
      <c r="D40" s="7">
        <f t="shared" si="43"/>
        <v>883300</v>
      </c>
    </row>
    <row r="41" spans="1:4" x14ac:dyDescent="0.2">
      <c r="A41" s="71">
        <v>880000</v>
      </c>
      <c r="B41" s="72" t="s">
        <v>103</v>
      </c>
      <c r="C41" s="7">
        <f t="shared" ref="C41:D41" si="44">C130</f>
        <v>0</v>
      </c>
      <c r="D41" s="7">
        <f t="shared" si="44"/>
        <v>180600</v>
      </c>
    </row>
    <row r="42" spans="1:4" x14ac:dyDescent="0.2">
      <c r="A42" s="71">
        <v>510000</v>
      </c>
      <c r="B42" s="72" t="s">
        <v>104</v>
      </c>
      <c r="C42" s="7">
        <f t="shared" ref="C42:D42" si="45">C191</f>
        <v>212384000</v>
      </c>
      <c r="D42" s="7">
        <f t="shared" si="45"/>
        <v>8801600</v>
      </c>
    </row>
    <row r="43" spans="1:4" x14ac:dyDescent="0.2">
      <c r="A43" s="71">
        <v>580000</v>
      </c>
      <c r="B43" s="72" t="s">
        <v>105</v>
      </c>
      <c r="C43" s="7">
        <f t="shared" ref="C43:D43" si="46">C211</f>
        <v>473000</v>
      </c>
      <c r="D43" s="7">
        <f t="shared" si="46"/>
        <v>0</v>
      </c>
    </row>
    <row r="44" spans="1:4" s="4" customFormat="1" x14ac:dyDescent="0.2">
      <c r="A44" s="145"/>
      <c r="B44" s="137" t="s">
        <v>26</v>
      </c>
      <c r="C44" s="138">
        <f t="shared" ref="C44" si="47">C38+C39</f>
        <v>-210090900</v>
      </c>
      <c r="D44" s="138">
        <f t="shared" ref="D44" si="48">D38+D39</f>
        <v>-3039700</v>
      </c>
    </row>
    <row r="45" spans="1:4" x14ac:dyDescent="0.2">
      <c r="A45" s="69"/>
      <c r="B45" s="68"/>
      <c r="C45" s="70"/>
      <c r="D45" s="70"/>
    </row>
    <row r="46" spans="1:4" s="4" customFormat="1" x14ac:dyDescent="0.2">
      <c r="A46" s="145"/>
      <c r="B46" s="137" t="s">
        <v>16</v>
      </c>
      <c r="C46" s="138">
        <f t="shared" ref="C46" si="49">C47+C54+C59+C66</f>
        <v>210090900</v>
      </c>
      <c r="D46" s="138">
        <f>D47+D54+D59+D66</f>
        <v>3039700</v>
      </c>
    </row>
    <row r="47" spans="1:4" s="4" customFormat="1" x14ac:dyDescent="0.2">
      <c r="A47" s="69"/>
      <c r="B47" s="68" t="s">
        <v>27</v>
      </c>
      <c r="C47" s="70">
        <f t="shared" ref="C47" si="50">C48-C51</f>
        <v>82120300</v>
      </c>
      <c r="D47" s="70">
        <f t="shared" ref="D47" si="51">D48-D51</f>
        <v>0</v>
      </c>
    </row>
    <row r="48" spans="1:4" s="4" customFormat="1" x14ac:dyDescent="0.2">
      <c r="A48" s="68">
        <v>910000</v>
      </c>
      <c r="B48" s="68" t="s">
        <v>106</v>
      </c>
      <c r="C48" s="70">
        <f t="shared" ref="C48" si="52">SUM(C49:C50)</f>
        <v>82720800</v>
      </c>
      <c r="D48" s="70">
        <f t="shared" ref="D48" si="53">SUM(D49:D50)</f>
        <v>0</v>
      </c>
    </row>
    <row r="49" spans="1:4" x14ac:dyDescent="0.2">
      <c r="A49" s="71">
        <v>911000</v>
      </c>
      <c r="B49" s="72" t="s">
        <v>107</v>
      </c>
      <c r="C49" s="7">
        <f t="shared" ref="C49:D49" si="54">C222</f>
        <v>76107500</v>
      </c>
      <c r="D49" s="7">
        <f t="shared" si="54"/>
        <v>0</v>
      </c>
    </row>
    <row r="50" spans="1:4" x14ac:dyDescent="0.2">
      <c r="A50" s="71">
        <v>918000</v>
      </c>
      <c r="B50" s="72" t="s">
        <v>108</v>
      </c>
      <c r="C50" s="7">
        <f t="shared" ref="C50:D50" si="55">C224</f>
        <v>6613300.0000000009</v>
      </c>
      <c r="D50" s="7">
        <f t="shared" si="55"/>
        <v>0</v>
      </c>
    </row>
    <row r="51" spans="1:4" s="4" customFormat="1" x14ac:dyDescent="0.2">
      <c r="A51" s="68">
        <v>610000</v>
      </c>
      <c r="B51" s="68" t="s">
        <v>109</v>
      </c>
      <c r="C51" s="70">
        <f t="shared" ref="C51" si="56">SUM(C52:C53)</f>
        <v>600500</v>
      </c>
      <c r="D51" s="70">
        <f t="shared" ref="D51" si="57">SUM(D52:D53)</f>
        <v>0</v>
      </c>
    </row>
    <row r="52" spans="1:4" x14ac:dyDescent="0.2">
      <c r="A52" s="71">
        <v>611000</v>
      </c>
      <c r="B52" s="72" t="s">
        <v>110</v>
      </c>
      <c r="C52" s="7">
        <f t="shared" ref="C52:D52" si="58">C227</f>
        <v>500</v>
      </c>
      <c r="D52" s="7">
        <f t="shared" si="58"/>
        <v>0</v>
      </c>
    </row>
    <row r="53" spans="1:4" x14ac:dyDescent="0.2">
      <c r="A53" s="71">
        <v>618000</v>
      </c>
      <c r="B53" s="72" t="s">
        <v>111</v>
      </c>
      <c r="C53" s="7">
        <f t="shared" ref="C53:D53" si="59">C231</f>
        <v>600000</v>
      </c>
      <c r="D53" s="7">
        <f t="shared" si="59"/>
        <v>0</v>
      </c>
    </row>
    <row r="54" spans="1:4" s="4" customFormat="1" x14ac:dyDescent="0.2">
      <c r="A54" s="69"/>
      <c r="B54" s="68" t="s">
        <v>13</v>
      </c>
      <c r="C54" s="70">
        <f t="shared" ref="C54" si="60">C55-C57</f>
        <v>159845800</v>
      </c>
      <c r="D54" s="70">
        <f t="shared" ref="D54" si="61">D55-D57</f>
        <v>0</v>
      </c>
    </row>
    <row r="55" spans="1:4" s="4" customFormat="1" x14ac:dyDescent="0.2">
      <c r="A55" s="68">
        <v>920000</v>
      </c>
      <c r="B55" s="68" t="s">
        <v>112</v>
      </c>
      <c r="C55" s="70">
        <f t="shared" ref="C55:D55" si="62">SUM(C56)</f>
        <v>614442300</v>
      </c>
      <c r="D55" s="70">
        <f t="shared" si="62"/>
        <v>0</v>
      </c>
    </row>
    <row r="56" spans="1:4" x14ac:dyDescent="0.2">
      <c r="A56" s="71">
        <v>921000</v>
      </c>
      <c r="B56" s="72" t="s">
        <v>113</v>
      </c>
      <c r="C56" s="7">
        <f t="shared" ref="C56:D56" si="63">C236</f>
        <v>614442300</v>
      </c>
      <c r="D56" s="7">
        <f t="shared" si="63"/>
        <v>0</v>
      </c>
    </row>
    <row r="57" spans="1:4" s="4" customFormat="1" x14ac:dyDescent="0.2">
      <c r="A57" s="68">
        <v>620000</v>
      </c>
      <c r="B57" s="68" t="s">
        <v>114</v>
      </c>
      <c r="C57" s="70">
        <f t="shared" ref="C57:D57" si="64">SUM(C58:C58)</f>
        <v>454596500</v>
      </c>
      <c r="D57" s="70">
        <f t="shared" si="64"/>
        <v>0</v>
      </c>
    </row>
    <row r="58" spans="1:4" x14ac:dyDescent="0.2">
      <c r="A58" s="71">
        <v>621000</v>
      </c>
      <c r="B58" s="72" t="s">
        <v>115</v>
      </c>
      <c r="C58" s="7">
        <f t="shared" ref="C58:D58" si="65">C240</f>
        <v>454596500</v>
      </c>
      <c r="D58" s="7">
        <f t="shared" si="65"/>
        <v>0</v>
      </c>
    </row>
    <row r="59" spans="1:4" s="4" customFormat="1" x14ac:dyDescent="0.2">
      <c r="A59" s="73"/>
      <c r="B59" s="68" t="s">
        <v>28</v>
      </c>
      <c r="C59" s="70">
        <f t="shared" ref="C59" si="66">C60-C63</f>
        <v>-31875200</v>
      </c>
      <c r="D59" s="70">
        <f t="shared" ref="D59" si="67">D60-D63</f>
        <v>-3621100</v>
      </c>
    </row>
    <row r="60" spans="1:4" s="4" customFormat="1" x14ac:dyDescent="0.2">
      <c r="A60" s="68">
        <v>930000</v>
      </c>
      <c r="B60" s="68" t="s">
        <v>116</v>
      </c>
      <c r="C60" s="70">
        <f t="shared" ref="C60" si="68">C61+C62</f>
        <v>23000000</v>
      </c>
      <c r="D60" s="70">
        <f t="shared" ref="D60" si="69">D61+D62</f>
        <v>10577800</v>
      </c>
    </row>
    <row r="61" spans="1:4" x14ac:dyDescent="0.2">
      <c r="A61" s="71">
        <v>931000</v>
      </c>
      <c r="B61" s="72" t="s">
        <v>117</v>
      </c>
      <c r="C61" s="7">
        <f t="shared" ref="C61:D61" si="70">C247</f>
        <v>0</v>
      </c>
      <c r="D61" s="7">
        <f t="shared" si="70"/>
        <v>10524700</v>
      </c>
    </row>
    <row r="62" spans="1:4" x14ac:dyDescent="0.2">
      <c r="A62" s="71">
        <v>938000</v>
      </c>
      <c r="B62" s="72" t="s">
        <v>118</v>
      </c>
      <c r="C62" s="7">
        <f t="shared" ref="C62:D62" si="71">C252</f>
        <v>23000000</v>
      </c>
      <c r="D62" s="7">
        <f t="shared" si="71"/>
        <v>53100</v>
      </c>
    </row>
    <row r="63" spans="1:4" s="4" customFormat="1" x14ac:dyDescent="0.2">
      <c r="A63" s="68">
        <v>630000</v>
      </c>
      <c r="B63" s="68" t="s">
        <v>119</v>
      </c>
      <c r="C63" s="70">
        <f t="shared" ref="C63" si="72">C64+C65</f>
        <v>54875200</v>
      </c>
      <c r="D63" s="70">
        <f t="shared" ref="D63" si="73">D64+D65</f>
        <v>14198900</v>
      </c>
    </row>
    <row r="64" spans="1:4" x14ac:dyDescent="0.2">
      <c r="A64" s="71">
        <v>631000</v>
      </c>
      <c r="B64" s="72" t="s">
        <v>120</v>
      </c>
      <c r="C64" s="7">
        <f t="shared" ref="C64:D64" si="74">C256</f>
        <v>22188200</v>
      </c>
      <c r="D64" s="7">
        <f t="shared" si="74"/>
        <v>14198900</v>
      </c>
    </row>
    <row r="65" spans="1:5" x14ac:dyDescent="0.2">
      <c r="A65" s="53">
        <v>638000</v>
      </c>
      <c r="B65" s="46" t="s">
        <v>121</v>
      </c>
      <c r="C65" s="7">
        <f t="shared" ref="C65:D65" si="75">C261</f>
        <v>32687000</v>
      </c>
      <c r="D65" s="7">
        <f t="shared" si="75"/>
        <v>0</v>
      </c>
    </row>
    <row r="66" spans="1:5" s="4" customFormat="1" ht="37.5" x14ac:dyDescent="0.2">
      <c r="A66" s="74"/>
      <c r="B66" s="68" t="s">
        <v>39</v>
      </c>
      <c r="C66" s="70">
        <f t="shared" ref="C66" si="76">C264</f>
        <v>0</v>
      </c>
      <c r="D66" s="70">
        <f>D264</f>
        <v>6660800</v>
      </c>
    </row>
    <row r="67" spans="1:5" s="4" customFormat="1" x14ac:dyDescent="0.2">
      <c r="A67" s="145"/>
      <c r="B67" s="137" t="s">
        <v>17</v>
      </c>
      <c r="C67" s="138">
        <f>C44+C46</f>
        <v>0</v>
      </c>
      <c r="D67" s="138">
        <f>D44+D46</f>
        <v>0</v>
      </c>
    </row>
    <row r="68" spans="1:5" x14ac:dyDescent="0.2">
      <c r="C68" s="7"/>
      <c r="D68" s="7"/>
    </row>
    <row r="69" spans="1:5" x14ac:dyDescent="0.2">
      <c r="C69" s="7"/>
      <c r="D69" s="7"/>
    </row>
    <row r="70" spans="1:5" s="11" customFormat="1" x14ac:dyDescent="0.3">
      <c r="A70" s="27" t="s">
        <v>29</v>
      </c>
      <c r="B70" s="75"/>
      <c r="C70" s="76"/>
      <c r="D70" s="76"/>
    </row>
    <row r="71" spans="1:5" s="11" customFormat="1" x14ac:dyDescent="0.3">
      <c r="A71" s="8"/>
      <c r="B71" s="9"/>
      <c r="C71" s="10"/>
      <c r="D71" s="10"/>
    </row>
    <row r="72" spans="1:5" ht="75" x14ac:dyDescent="0.2">
      <c r="A72" s="136" t="s">
        <v>43</v>
      </c>
      <c r="B72" s="136" t="s">
        <v>44</v>
      </c>
      <c r="C72" s="123" t="s">
        <v>54</v>
      </c>
      <c r="D72" s="123" t="s">
        <v>55</v>
      </c>
      <c r="E72" s="152"/>
    </row>
    <row r="73" spans="1:5" x14ac:dyDescent="0.2">
      <c r="A73" s="136">
        <v>1</v>
      </c>
      <c r="B73" s="136">
        <v>2</v>
      </c>
      <c r="C73" s="133">
        <v>3</v>
      </c>
      <c r="D73" s="133">
        <v>4</v>
      </c>
      <c r="E73" s="132"/>
    </row>
    <row r="74" spans="1:5" s="11" customFormat="1" x14ac:dyDescent="0.3">
      <c r="A74" s="12" t="s">
        <v>22</v>
      </c>
      <c r="B74" s="13"/>
      <c r="C74" s="10">
        <f t="shared" ref="C74" si="77">C75+C87+C111+C107</f>
        <v>3303836900</v>
      </c>
      <c r="D74" s="10">
        <f t="shared" ref="D74" si="78">D75+D87+D111+D107</f>
        <v>171728000</v>
      </c>
    </row>
    <row r="75" spans="1:5" s="11" customFormat="1" x14ac:dyDescent="0.3">
      <c r="A75" s="12">
        <v>710000</v>
      </c>
      <c r="B75" s="14" t="s">
        <v>75</v>
      </c>
      <c r="C75" s="10">
        <f t="shared" ref="C75" si="79">C76+C79+C81+C83+C85</f>
        <v>3021866000</v>
      </c>
      <c r="D75" s="10">
        <f t="shared" ref="D75" si="80">D76+D79+D81+D83+D85</f>
        <v>147500000</v>
      </c>
    </row>
    <row r="76" spans="1:5" s="11" customFormat="1" ht="19.5" x14ac:dyDescent="0.3">
      <c r="A76" s="15">
        <v>711000</v>
      </c>
      <c r="B76" s="15" t="s">
        <v>69</v>
      </c>
      <c r="C76" s="16">
        <f t="shared" ref="C76" si="81">SUM(C77:C78)</f>
        <v>426535400</v>
      </c>
      <c r="D76" s="16">
        <f t="shared" ref="D76" si="82">SUM(D77:D78)</f>
        <v>0</v>
      </c>
    </row>
    <row r="77" spans="1:5" s="11" customFormat="1" x14ac:dyDescent="0.3">
      <c r="A77" s="17">
        <v>711100</v>
      </c>
      <c r="B77" s="18" t="s">
        <v>76</v>
      </c>
      <c r="C77" s="19">
        <v>177287700</v>
      </c>
      <c r="D77" s="19">
        <v>0</v>
      </c>
    </row>
    <row r="78" spans="1:5" s="11" customFormat="1" x14ac:dyDescent="0.3">
      <c r="A78" s="17">
        <v>711200</v>
      </c>
      <c r="B78" s="20" t="s">
        <v>122</v>
      </c>
      <c r="C78" s="19">
        <v>249247700</v>
      </c>
      <c r="D78" s="19">
        <v>0</v>
      </c>
    </row>
    <row r="79" spans="1:5" s="24" customFormat="1" ht="19.5" x14ac:dyDescent="0.35">
      <c r="A79" s="21">
        <v>712000</v>
      </c>
      <c r="B79" s="22" t="s">
        <v>96</v>
      </c>
      <c r="C79" s="23">
        <f t="shared" ref="C79:D79" si="83">C80</f>
        <v>1069807500</v>
      </c>
      <c r="D79" s="23">
        <f t="shared" si="83"/>
        <v>0</v>
      </c>
    </row>
    <row r="80" spans="1:5" s="11" customFormat="1" x14ac:dyDescent="0.3">
      <c r="A80" s="17">
        <v>712100</v>
      </c>
      <c r="B80" s="20" t="s">
        <v>96</v>
      </c>
      <c r="C80" s="19">
        <v>1069807500</v>
      </c>
      <c r="D80" s="19">
        <v>0</v>
      </c>
    </row>
    <row r="81" spans="1:4" s="11" customFormat="1" ht="19.5" x14ac:dyDescent="0.3">
      <c r="A81" s="21" t="s">
        <v>0</v>
      </c>
      <c r="B81" s="22" t="s">
        <v>56</v>
      </c>
      <c r="C81" s="16">
        <f t="shared" ref="C81:D81" si="84">SUM(C82:C82)</f>
        <v>18614100</v>
      </c>
      <c r="D81" s="16">
        <f t="shared" si="84"/>
        <v>0</v>
      </c>
    </row>
    <row r="82" spans="1:4" s="11" customFormat="1" x14ac:dyDescent="0.3">
      <c r="A82" s="17">
        <v>714100</v>
      </c>
      <c r="B82" s="20" t="s">
        <v>56</v>
      </c>
      <c r="C82" s="19">
        <v>18614100</v>
      </c>
      <c r="D82" s="19">
        <v>0</v>
      </c>
    </row>
    <row r="83" spans="1:4" s="11" customFormat="1" ht="19.5" x14ac:dyDescent="0.3">
      <c r="A83" s="21">
        <v>715000</v>
      </c>
      <c r="B83" s="15" t="s">
        <v>57</v>
      </c>
      <c r="C83" s="16">
        <f t="shared" ref="C83:D83" si="85">SUM(C84)</f>
        <v>120000</v>
      </c>
      <c r="D83" s="16">
        <f t="shared" si="85"/>
        <v>0</v>
      </c>
    </row>
    <row r="84" spans="1:4" s="11" customFormat="1" x14ac:dyDescent="0.3">
      <c r="A84" s="17">
        <v>715100</v>
      </c>
      <c r="B84" s="20" t="s">
        <v>48</v>
      </c>
      <c r="C84" s="19">
        <v>120000</v>
      </c>
      <c r="D84" s="19">
        <v>0</v>
      </c>
    </row>
    <row r="85" spans="1:4" s="11" customFormat="1" ht="19.5" x14ac:dyDescent="0.3">
      <c r="A85" s="21">
        <v>717000</v>
      </c>
      <c r="B85" s="15" t="s">
        <v>58</v>
      </c>
      <c r="C85" s="16">
        <f t="shared" ref="C85:D85" si="86">SUM(C86)</f>
        <v>1506789000</v>
      </c>
      <c r="D85" s="16">
        <f t="shared" si="86"/>
        <v>147500000</v>
      </c>
    </row>
    <row r="86" spans="1:4" s="11" customFormat="1" x14ac:dyDescent="0.3">
      <c r="A86" s="17">
        <v>717100</v>
      </c>
      <c r="B86" s="18" t="s">
        <v>60</v>
      </c>
      <c r="C86" s="19">
        <v>1506789000</v>
      </c>
      <c r="D86" s="19">
        <v>147500000</v>
      </c>
    </row>
    <row r="87" spans="1:4" s="27" customFormat="1" x14ac:dyDescent="0.3">
      <c r="A87" s="25">
        <v>720000</v>
      </c>
      <c r="B87" s="14" t="s">
        <v>77</v>
      </c>
      <c r="C87" s="26">
        <f t="shared" ref="C87" si="87">C88+C95+C100+C102+C105</f>
        <v>275680900</v>
      </c>
      <c r="D87" s="26">
        <f t="shared" ref="D87" si="88">D88+D95+D100+D102+D105</f>
        <v>22487900</v>
      </c>
    </row>
    <row r="88" spans="1:4" s="11" customFormat="1" ht="19.5" x14ac:dyDescent="0.3">
      <c r="A88" s="21">
        <v>721000</v>
      </c>
      <c r="B88" s="22" t="s">
        <v>71</v>
      </c>
      <c r="C88" s="23">
        <f t="shared" ref="C88" si="89">SUM(C89:C94)</f>
        <v>67405000</v>
      </c>
      <c r="D88" s="23">
        <f t="shared" ref="D88" si="90">SUM(D89:D94)</f>
        <v>460000</v>
      </c>
    </row>
    <row r="89" spans="1:4" s="11" customFormat="1" x14ac:dyDescent="0.3">
      <c r="A89" s="17">
        <v>721100</v>
      </c>
      <c r="B89" s="20" t="s">
        <v>205</v>
      </c>
      <c r="C89" s="19">
        <v>55112000</v>
      </c>
      <c r="D89" s="19">
        <v>0</v>
      </c>
    </row>
    <row r="90" spans="1:4" s="11" customFormat="1" x14ac:dyDescent="0.3">
      <c r="A90" s="17">
        <v>721200</v>
      </c>
      <c r="B90" s="20" t="s">
        <v>78</v>
      </c>
      <c r="C90" s="19">
        <v>650000</v>
      </c>
      <c r="D90" s="19">
        <v>460000</v>
      </c>
    </row>
    <row r="91" spans="1:4" s="11" customFormat="1" x14ac:dyDescent="0.3">
      <c r="A91" s="17">
        <v>721300</v>
      </c>
      <c r="B91" s="20" t="s">
        <v>79</v>
      </c>
      <c r="C91" s="19">
        <v>420000</v>
      </c>
      <c r="D91" s="19">
        <v>0</v>
      </c>
    </row>
    <row r="92" spans="1:4" s="11" customFormat="1" x14ac:dyDescent="0.3">
      <c r="A92" s="17">
        <v>721400</v>
      </c>
      <c r="B92" s="20" t="s">
        <v>80</v>
      </c>
      <c r="C92" s="19">
        <v>0</v>
      </c>
      <c r="D92" s="19">
        <v>0</v>
      </c>
    </row>
    <row r="93" spans="1:4" s="11" customFormat="1" x14ac:dyDescent="0.3">
      <c r="A93" s="17">
        <v>721500</v>
      </c>
      <c r="B93" s="20" t="s">
        <v>81</v>
      </c>
      <c r="C93" s="19">
        <v>11193000.000000002</v>
      </c>
      <c r="D93" s="19">
        <v>0</v>
      </c>
    </row>
    <row r="94" spans="1:4" s="11" customFormat="1" ht="37.5" x14ac:dyDescent="0.3">
      <c r="A94" s="17">
        <v>721600</v>
      </c>
      <c r="B94" s="20" t="s">
        <v>123</v>
      </c>
      <c r="C94" s="19">
        <v>30000</v>
      </c>
      <c r="D94" s="19">
        <v>0</v>
      </c>
    </row>
    <row r="95" spans="1:4" s="11" customFormat="1" ht="19.5" x14ac:dyDescent="0.3">
      <c r="A95" s="21">
        <v>722000</v>
      </c>
      <c r="B95" s="22" t="s">
        <v>72</v>
      </c>
      <c r="C95" s="23">
        <f t="shared" ref="C95" si="91">SUM(C96:C99)</f>
        <v>174620600</v>
      </c>
      <c r="D95" s="23">
        <f t="shared" ref="D95" si="92">SUM(D96:D99)</f>
        <v>21928300</v>
      </c>
    </row>
    <row r="96" spans="1:4" s="11" customFormat="1" x14ac:dyDescent="0.3">
      <c r="A96" s="28">
        <v>722100</v>
      </c>
      <c r="B96" s="20" t="s">
        <v>49</v>
      </c>
      <c r="C96" s="29">
        <v>17371600</v>
      </c>
      <c r="D96" s="29">
        <v>0</v>
      </c>
    </row>
    <row r="97" spans="1:4" s="11" customFormat="1" x14ac:dyDescent="0.3">
      <c r="A97" s="28">
        <v>722200</v>
      </c>
      <c r="B97" s="20" t="s">
        <v>61</v>
      </c>
      <c r="C97" s="29">
        <v>16390600</v>
      </c>
      <c r="D97" s="29">
        <v>0</v>
      </c>
    </row>
    <row r="98" spans="1:4" s="11" customFormat="1" x14ac:dyDescent="0.3">
      <c r="A98" s="28">
        <v>722400</v>
      </c>
      <c r="B98" s="20" t="s">
        <v>45</v>
      </c>
      <c r="C98" s="29">
        <v>113882000</v>
      </c>
      <c r="D98" s="29">
        <v>3668400</v>
      </c>
    </row>
    <row r="99" spans="1:4" s="11" customFormat="1" x14ac:dyDescent="0.3">
      <c r="A99" s="28">
        <v>722500</v>
      </c>
      <c r="B99" s="20" t="s">
        <v>82</v>
      </c>
      <c r="C99" s="29">
        <v>26976400</v>
      </c>
      <c r="D99" s="29">
        <v>18259900</v>
      </c>
    </row>
    <row r="100" spans="1:4" s="11" customFormat="1" ht="19.5" x14ac:dyDescent="0.3">
      <c r="A100" s="21" t="s">
        <v>3</v>
      </c>
      <c r="B100" s="22" t="s">
        <v>192</v>
      </c>
      <c r="C100" s="16">
        <f t="shared" ref="C100:D100" si="93">SUM(C101)</f>
        <v>29323000</v>
      </c>
      <c r="D100" s="16">
        <f t="shared" si="93"/>
        <v>6000</v>
      </c>
    </row>
    <row r="101" spans="1:4" s="11" customFormat="1" x14ac:dyDescent="0.3">
      <c r="A101" s="28">
        <v>723100</v>
      </c>
      <c r="B101" s="20" t="s">
        <v>192</v>
      </c>
      <c r="C101" s="29">
        <v>29323000</v>
      </c>
      <c r="D101" s="29">
        <v>6000</v>
      </c>
    </row>
    <row r="102" spans="1:4" s="24" customFormat="1" ht="39" x14ac:dyDescent="0.35">
      <c r="A102" s="21">
        <v>728000</v>
      </c>
      <c r="B102" s="22" t="s">
        <v>97</v>
      </c>
      <c r="C102" s="16">
        <f t="shared" ref="C102" si="94">C103</f>
        <v>1842200</v>
      </c>
      <c r="D102" s="16">
        <f>D103+D104</f>
        <v>55600</v>
      </c>
    </row>
    <row r="103" spans="1:4" s="11" customFormat="1" ht="37.5" x14ac:dyDescent="0.3">
      <c r="A103" s="28">
        <v>728100</v>
      </c>
      <c r="B103" s="20" t="s">
        <v>124</v>
      </c>
      <c r="C103" s="29">
        <v>1842200</v>
      </c>
      <c r="D103" s="29">
        <v>0</v>
      </c>
    </row>
    <row r="104" spans="1:4" s="11" customFormat="1" ht="37.5" x14ac:dyDescent="0.3">
      <c r="A104" s="28">
        <v>728200</v>
      </c>
      <c r="B104" s="20" t="s">
        <v>125</v>
      </c>
      <c r="C104" s="29">
        <v>0</v>
      </c>
      <c r="D104" s="29">
        <v>55600</v>
      </c>
    </row>
    <row r="105" spans="1:4" s="31" customFormat="1" ht="19.5" x14ac:dyDescent="0.2">
      <c r="A105" s="30">
        <v>729000</v>
      </c>
      <c r="B105" s="22" t="s">
        <v>73</v>
      </c>
      <c r="C105" s="16">
        <f t="shared" ref="C105:D105" si="95">SUM(C106)</f>
        <v>2490100</v>
      </c>
      <c r="D105" s="16">
        <f t="shared" si="95"/>
        <v>38000</v>
      </c>
    </row>
    <row r="106" spans="1:4" s="11" customFormat="1" x14ac:dyDescent="0.3">
      <c r="A106" s="28">
        <v>729100</v>
      </c>
      <c r="B106" s="20" t="s">
        <v>73</v>
      </c>
      <c r="C106" s="29">
        <v>2490100</v>
      </c>
      <c r="D106" s="29">
        <v>38000</v>
      </c>
    </row>
    <row r="107" spans="1:4" s="27" customFormat="1" x14ac:dyDescent="0.3">
      <c r="A107" s="25">
        <v>730000</v>
      </c>
      <c r="B107" s="14" t="s">
        <v>50</v>
      </c>
      <c r="C107" s="10">
        <f t="shared" ref="C107:D107" si="96">C108</f>
        <v>0</v>
      </c>
      <c r="D107" s="10">
        <f t="shared" si="96"/>
        <v>0</v>
      </c>
    </row>
    <row r="108" spans="1:4" s="24" customFormat="1" ht="19.5" x14ac:dyDescent="0.35">
      <c r="A108" s="32">
        <v>731000</v>
      </c>
      <c r="B108" s="22" t="s">
        <v>47</v>
      </c>
      <c r="C108" s="16">
        <f t="shared" ref="C108" si="97">C109+C110</f>
        <v>0</v>
      </c>
      <c r="D108" s="16">
        <f t="shared" ref="D108" si="98">D109+D110</f>
        <v>0</v>
      </c>
    </row>
    <row r="109" spans="1:4" s="11" customFormat="1" x14ac:dyDescent="0.3">
      <c r="A109" s="28">
        <v>731100</v>
      </c>
      <c r="B109" s="20" t="s">
        <v>51</v>
      </c>
      <c r="C109" s="29">
        <v>0</v>
      </c>
      <c r="D109" s="29">
        <v>0</v>
      </c>
    </row>
    <row r="110" spans="1:4" s="11" customFormat="1" x14ac:dyDescent="0.3">
      <c r="A110" s="28">
        <v>731200</v>
      </c>
      <c r="B110" s="20" t="s">
        <v>52</v>
      </c>
      <c r="C110" s="29">
        <v>0</v>
      </c>
      <c r="D110" s="29">
        <v>0</v>
      </c>
    </row>
    <row r="111" spans="1:4" s="11" customFormat="1" x14ac:dyDescent="0.3">
      <c r="A111" s="25">
        <v>780000</v>
      </c>
      <c r="B111" s="14" t="s">
        <v>126</v>
      </c>
      <c r="C111" s="10">
        <f t="shared" ref="C111" si="99">C112+C118</f>
        <v>6290000</v>
      </c>
      <c r="D111" s="10">
        <f t="shared" ref="D111" si="100">D112+D118</f>
        <v>1740100</v>
      </c>
    </row>
    <row r="112" spans="1:4" s="24" customFormat="1" ht="19.5" x14ac:dyDescent="0.35">
      <c r="A112" s="21">
        <v>787000</v>
      </c>
      <c r="B112" s="22" t="s">
        <v>193</v>
      </c>
      <c r="C112" s="16">
        <f t="shared" ref="C112" si="101">SUM(C113:C117)</f>
        <v>200000</v>
      </c>
      <c r="D112" s="16">
        <f t="shared" ref="D112" si="102">SUM(D113:D117)</f>
        <v>0</v>
      </c>
    </row>
    <row r="113" spans="1:4" s="11" customFormat="1" x14ac:dyDescent="0.3">
      <c r="A113" s="28">
        <v>787100</v>
      </c>
      <c r="B113" s="20" t="s">
        <v>66</v>
      </c>
      <c r="C113" s="29">
        <v>0</v>
      </c>
      <c r="D113" s="29">
        <v>0</v>
      </c>
    </row>
    <row r="114" spans="1:4" s="11" customFormat="1" x14ac:dyDescent="0.3">
      <c r="A114" s="17">
        <v>787200</v>
      </c>
      <c r="B114" s="20" t="s">
        <v>67</v>
      </c>
      <c r="C114" s="29">
        <v>0</v>
      </c>
      <c r="D114" s="29">
        <v>0</v>
      </c>
    </row>
    <row r="115" spans="1:4" s="11" customFormat="1" x14ac:dyDescent="0.3">
      <c r="A115" s="28">
        <v>787300</v>
      </c>
      <c r="B115" s="20" t="s">
        <v>127</v>
      </c>
      <c r="C115" s="29">
        <v>200000</v>
      </c>
      <c r="D115" s="29">
        <v>0</v>
      </c>
    </row>
    <row r="116" spans="1:4" s="11" customFormat="1" x14ac:dyDescent="0.3">
      <c r="A116" s="28">
        <v>787400</v>
      </c>
      <c r="B116" s="20" t="s">
        <v>128</v>
      </c>
      <c r="C116" s="29">
        <v>0</v>
      </c>
      <c r="D116" s="29">
        <v>0</v>
      </c>
    </row>
    <row r="117" spans="1:4" s="11" customFormat="1" x14ac:dyDescent="0.3">
      <c r="A117" s="28">
        <v>787900</v>
      </c>
      <c r="B117" s="20" t="s">
        <v>129</v>
      </c>
      <c r="C117" s="29">
        <v>0</v>
      </c>
      <c r="D117" s="29">
        <v>0</v>
      </c>
    </row>
    <row r="118" spans="1:4" s="11" customFormat="1" ht="19.5" x14ac:dyDescent="0.3">
      <c r="A118" s="21">
        <v>788000</v>
      </c>
      <c r="B118" s="22" t="s">
        <v>99</v>
      </c>
      <c r="C118" s="10">
        <f t="shared" ref="C118:D118" si="103">C119</f>
        <v>6090000</v>
      </c>
      <c r="D118" s="10">
        <f t="shared" si="103"/>
        <v>1740100</v>
      </c>
    </row>
    <row r="119" spans="1:4" s="11" customFormat="1" x14ac:dyDescent="0.3">
      <c r="A119" s="28">
        <v>788100</v>
      </c>
      <c r="B119" s="20" t="s">
        <v>99</v>
      </c>
      <c r="C119" s="29">
        <v>6090000</v>
      </c>
      <c r="D119" s="29">
        <v>1740100</v>
      </c>
    </row>
    <row r="120" spans="1:4" s="11" customFormat="1" ht="19.5" x14ac:dyDescent="0.3">
      <c r="A120" s="21"/>
      <c r="B120" s="20"/>
      <c r="C120" s="23"/>
      <c r="D120" s="23"/>
    </row>
    <row r="121" spans="1:4" s="11" customFormat="1" x14ac:dyDescent="0.3">
      <c r="A121" s="25" t="s">
        <v>30</v>
      </c>
      <c r="B121" s="20"/>
      <c r="C121" s="26">
        <f t="shared" ref="C121" si="104">C122+C130</f>
        <v>0</v>
      </c>
      <c r="D121" s="26">
        <f t="shared" ref="D121" si="105">D122+D130</f>
        <v>1063900</v>
      </c>
    </row>
    <row r="122" spans="1:4" s="11" customFormat="1" x14ac:dyDescent="0.3">
      <c r="A122" s="25">
        <v>810000</v>
      </c>
      <c r="B122" s="9" t="s">
        <v>130</v>
      </c>
      <c r="C122" s="26">
        <f t="shared" ref="C122" si="106">C123+C126+C128</f>
        <v>0</v>
      </c>
      <c r="D122" s="26">
        <f t="shared" ref="D122" si="107">D123+D126+D128</f>
        <v>883300</v>
      </c>
    </row>
    <row r="123" spans="1:4" s="11" customFormat="1" ht="19.5" x14ac:dyDescent="0.3">
      <c r="A123" s="21">
        <v>811000</v>
      </c>
      <c r="B123" s="22" t="s">
        <v>131</v>
      </c>
      <c r="C123" s="23">
        <f t="shared" ref="C123" si="108">SUM(C124:C125)</f>
        <v>0</v>
      </c>
      <c r="D123" s="23">
        <f t="shared" ref="D123" si="109">SUM(D124:D125)</f>
        <v>160000</v>
      </c>
    </row>
    <row r="124" spans="1:4" s="11" customFormat="1" x14ac:dyDescent="0.3">
      <c r="A124" s="17">
        <v>811100</v>
      </c>
      <c r="B124" s="20" t="s">
        <v>132</v>
      </c>
      <c r="C124" s="19">
        <v>0</v>
      </c>
      <c r="D124" s="19">
        <v>0</v>
      </c>
    </row>
    <row r="125" spans="1:4" s="11" customFormat="1" x14ac:dyDescent="0.3">
      <c r="A125" s="17">
        <v>811200</v>
      </c>
      <c r="B125" s="20" t="s">
        <v>133</v>
      </c>
      <c r="C125" s="19">
        <v>0</v>
      </c>
      <c r="D125" s="19">
        <v>160000</v>
      </c>
    </row>
    <row r="126" spans="1:4" s="24" customFormat="1" ht="19.5" x14ac:dyDescent="0.35">
      <c r="A126" s="21">
        <v>813000</v>
      </c>
      <c r="B126" s="22" t="s">
        <v>134</v>
      </c>
      <c r="C126" s="23">
        <f t="shared" ref="C126:D126" si="110">C127</f>
        <v>0</v>
      </c>
      <c r="D126" s="23">
        <f t="shared" si="110"/>
        <v>0</v>
      </c>
    </row>
    <row r="127" spans="1:4" s="11" customFormat="1" x14ac:dyDescent="0.3">
      <c r="A127" s="17">
        <v>813100</v>
      </c>
      <c r="B127" s="20" t="s">
        <v>206</v>
      </c>
      <c r="C127" s="19">
        <v>0</v>
      </c>
      <c r="D127" s="19">
        <v>0</v>
      </c>
    </row>
    <row r="128" spans="1:4" s="24" customFormat="1" ht="39" x14ac:dyDescent="0.35">
      <c r="A128" s="21">
        <v>816000</v>
      </c>
      <c r="B128" s="22" t="s">
        <v>195</v>
      </c>
      <c r="C128" s="23">
        <f t="shared" ref="C128:D128" si="111">C129</f>
        <v>0</v>
      </c>
      <c r="D128" s="23">
        <f t="shared" si="111"/>
        <v>723300</v>
      </c>
    </row>
    <row r="129" spans="1:5" s="11" customFormat="1" x14ac:dyDescent="0.3">
      <c r="A129" s="17">
        <v>816100</v>
      </c>
      <c r="B129" s="20" t="s">
        <v>195</v>
      </c>
      <c r="C129" s="19">
        <v>0</v>
      </c>
      <c r="D129" s="19">
        <v>723300</v>
      </c>
    </row>
    <row r="130" spans="1:5" s="24" customFormat="1" ht="39" x14ac:dyDescent="0.35">
      <c r="A130" s="21">
        <v>880000</v>
      </c>
      <c r="B130" s="22" t="s">
        <v>135</v>
      </c>
      <c r="C130" s="23">
        <f t="shared" ref="C130:D130" si="112">C131</f>
        <v>0</v>
      </c>
      <c r="D130" s="23">
        <f t="shared" si="112"/>
        <v>180600</v>
      </c>
    </row>
    <row r="131" spans="1:5" s="24" customFormat="1" ht="39" x14ac:dyDescent="0.35">
      <c r="A131" s="21">
        <v>881000</v>
      </c>
      <c r="B131" s="22" t="s">
        <v>136</v>
      </c>
      <c r="C131" s="23">
        <f t="shared" ref="C131" si="113">C132+C133</f>
        <v>0</v>
      </c>
      <c r="D131" s="23">
        <f t="shared" ref="D131" si="114">D132+D133</f>
        <v>180600</v>
      </c>
    </row>
    <row r="132" spans="1:5" s="11" customFormat="1" x14ac:dyDescent="0.3">
      <c r="A132" s="17">
        <v>881100</v>
      </c>
      <c r="B132" s="20" t="s">
        <v>137</v>
      </c>
      <c r="C132" s="19">
        <v>0</v>
      </c>
      <c r="D132" s="19">
        <v>0</v>
      </c>
    </row>
    <row r="133" spans="1:5" s="11" customFormat="1" ht="37.5" x14ac:dyDescent="0.3">
      <c r="A133" s="17">
        <v>881200</v>
      </c>
      <c r="B133" s="20" t="s">
        <v>138</v>
      </c>
      <c r="C133" s="19">
        <v>0</v>
      </c>
      <c r="D133" s="19">
        <v>180600</v>
      </c>
    </row>
    <row r="134" spans="1:5" s="27" customFormat="1" ht="37.5" x14ac:dyDescent="0.3">
      <c r="A134" s="139"/>
      <c r="B134" s="140" t="s">
        <v>31</v>
      </c>
      <c r="C134" s="141">
        <f t="shared" ref="C134" si="115">C74+C121</f>
        <v>3303836900</v>
      </c>
      <c r="D134" s="141">
        <f>D74+D121</f>
        <v>172791900</v>
      </c>
    </row>
    <row r="135" spans="1:5" x14ac:dyDescent="0.2">
      <c r="C135" s="7"/>
      <c r="D135" s="7"/>
    </row>
    <row r="136" spans="1:5" s="38" customFormat="1" x14ac:dyDescent="0.2">
      <c r="A136" s="36" t="s">
        <v>32</v>
      </c>
      <c r="B136" s="37"/>
      <c r="C136" s="35"/>
      <c r="D136" s="35"/>
    </row>
    <row r="137" spans="1:5" s="38" customFormat="1" ht="12" customHeight="1" x14ac:dyDescent="0.2">
      <c r="A137" s="36"/>
      <c r="B137" s="37"/>
      <c r="C137" s="35"/>
      <c r="D137" s="35"/>
    </row>
    <row r="138" spans="1:5" ht="75" x14ac:dyDescent="0.2">
      <c r="A138" s="136" t="s">
        <v>43</v>
      </c>
      <c r="B138" s="136" t="s">
        <v>44</v>
      </c>
      <c r="C138" s="123" t="s">
        <v>54</v>
      </c>
      <c r="D138" s="123" t="s">
        <v>55</v>
      </c>
      <c r="E138" s="152"/>
    </row>
    <row r="139" spans="1:5" x14ac:dyDescent="0.2">
      <c r="A139" s="144">
        <v>1</v>
      </c>
      <c r="B139" s="144">
        <v>2</v>
      </c>
      <c r="C139" s="133">
        <v>3</v>
      </c>
      <c r="D139" s="133">
        <v>4</v>
      </c>
      <c r="E139" s="146"/>
    </row>
    <row r="140" spans="1:5" s="40" customFormat="1" x14ac:dyDescent="0.2">
      <c r="A140" s="39" t="s">
        <v>23</v>
      </c>
      <c r="B140" s="34"/>
      <c r="C140" s="35">
        <f t="shared" ref="C140" si="116">C141+C179+C187</f>
        <v>3301070800</v>
      </c>
      <c r="D140" s="35">
        <f t="shared" ref="D140" si="117">D141+D179+D187</f>
        <v>167030000</v>
      </c>
    </row>
    <row r="141" spans="1:5" s="40" customFormat="1" ht="15.75" customHeight="1" x14ac:dyDescent="0.2">
      <c r="A141" s="41">
        <v>410000</v>
      </c>
      <c r="B141" s="34" t="s">
        <v>83</v>
      </c>
      <c r="C141" s="35">
        <f t="shared" ref="C141" si="118">C142+C147+C157+C164+C166+C169+C172+C174+C177</f>
        <v>2920619000</v>
      </c>
      <c r="D141" s="35">
        <f t="shared" ref="D141" si="119">D142+D147+D157+D164+D166+D169+D172+D174+D177</f>
        <v>166231000</v>
      </c>
    </row>
    <row r="142" spans="1:5" s="40" customFormat="1" ht="16.5" customHeight="1" x14ac:dyDescent="0.2">
      <c r="A142" s="42">
        <v>411000</v>
      </c>
      <c r="B142" s="43" t="s">
        <v>194</v>
      </c>
      <c r="C142" s="44">
        <f t="shared" ref="C142" si="120">SUM(C143:C146)</f>
        <v>926639000</v>
      </c>
      <c r="D142" s="44">
        <f t="shared" ref="D142" si="121">SUM(D143:D146)</f>
        <v>4267700</v>
      </c>
    </row>
    <row r="143" spans="1:5" s="40" customFormat="1" x14ac:dyDescent="0.2">
      <c r="A143" s="45">
        <v>411100</v>
      </c>
      <c r="B143" s="46" t="s">
        <v>84</v>
      </c>
      <c r="C143" s="47">
        <v>873121600</v>
      </c>
      <c r="D143" s="47">
        <v>2791700</v>
      </c>
    </row>
    <row r="144" spans="1:5" s="40" customFormat="1" ht="37.5" x14ac:dyDescent="0.2">
      <c r="A144" s="45">
        <v>411200</v>
      </c>
      <c r="B144" s="46" t="s">
        <v>207</v>
      </c>
      <c r="C144" s="47">
        <v>26316600</v>
      </c>
      <c r="D144" s="47">
        <v>1192000</v>
      </c>
    </row>
    <row r="145" spans="1:4" s="40" customFormat="1" ht="39.75" customHeight="1" x14ac:dyDescent="0.2">
      <c r="A145" s="45">
        <v>411300</v>
      </c>
      <c r="B145" s="46" t="s">
        <v>85</v>
      </c>
      <c r="C145" s="47">
        <v>18052800</v>
      </c>
      <c r="D145" s="47">
        <v>72500</v>
      </c>
    </row>
    <row r="146" spans="1:4" s="40" customFormat="1" x14ac:dyDescent="0.2">
      <c r="A146" s="45">
        <v>411400</v>
      </c>
      <c r="B146" s="46" t="s">
        <v>86</v>
      </c>
      <c r="C146" s="47">
        <v>9148000</v>
      </c>
      <c r="D146" s="47">
        <v>211500</v>
      </c>
    </row>
    <row r="147" spans="1:4" s="40" customFormat="1" ht="19.5" x14ac:dyDescent="0.2">
      <c r="A147" s="42">
        <v>412000</v>
      </c>
      <c r="B147" s="48" t="s">
        <v>199</v>
      </c>
      <c r="C147" s="44">
        <f t="shared" ref="C147" si="122">SUM(C148:C156)</f>
        <v>118725900</v>
      </c>
      <c r="D147" s="44">
        <f t="shared" ref="D147" si="123">SUM(D148:D156)</f>
        <v>14007100</v>
      </c>
    </row>
    <row r="148" spans="1:4" s="40" customFormat="1" x14ac:dyDescent="0.2">
      <c r="A148" s="45">
        <v>412100</v>
      </c>
      <c r="B148" s="46" t="s">
        <v>87</v>
      </c>
      <c r="C148" s="47">
        <v>2799300</v>
      </c>
      <c r="D148" s="47">
        <v>249600</v>
      </c>
    </row>
    <row r="149" spans="1:4" s="40" customFormat="1" ht="37.5" x14ac:dyDescent="0.2">
      <c r="A149" s="45">
        <v>412200</v>
      </c>
      <c r="B149" s="46" t="s">
        <v>208</v>
      </c>
      <c r="C149" s="47">
        <v>32050100</v>
      </c>
      <c r="D149" s="47">
        <v>2594300</v>
      </c>
    </row>
    <row r="150" spans="1:4" s="40" customFormat="1" x14ac:dyDescent="0.2">
      <c r="A150" s="45">
        <v>412300</v>
      </c>
      <c r="B150" s="46" t="s">
        <v>88</v>
      </c>
      <c r="C150" s="47">
        <v>10042400</v>
      </c>
      <c r="D150" s="47">
        <v>677300</v>
      </c>
    </row>
    <row r="151" spans="1:4" s="40" customFormat="1" x14ac:dyDescent="0.2">
      <c r="A151" s="45">
        <v>412400</v>
      </c>
      <c r="B151" s="46" t="s">
        <v>89</v>
      </c>
      <c r="C151" s="47">
        <v>2573100</v>
      </c>
      <c r="D151" s="47">
        <v>848000</v>
      </c>
    </row>
    <row r="152" spans="1:4" s="40" customFormat="1" x14ac:dyDescent="0.2">
      <c r="A152" s="45">
        <v>412500</v>
      </c>
      <c r="B152" s="46" t="s">
        <v>90</v>
      </c>
      <c r="C152" s="47">
        <v>5963100</v>
      </c>
      <c r="D152" s="47">
        <v>943900</v>
      </c>
    </row>
    <row r="153" spans="1:4" s="40" customFormat="1" x14ac:dyDescent="0.2">
      <c r="A153" s="45">
        <v>412600</v>
      </c>
      <c r="B153" s="46" t="s">
        <v>209</v>
      </c>
      <c r="C153" s="47">
        <v>6777700</v>
      </c>
      <c r="D153" s="47">
        <v>927300</v>
      </c>
    </row>
    <row r="154" spans="1:4" s="40" customFormat="1" x14ac:dyDescent="0.2">
      <c r="A154" s="45">
        <v>412700</v>
      </c>
      <c r="B154" s="46" t="s">
        <v>196</v>
      </c>
      <c r="C154" s="47">
        <v>30292000</v>
      </c>
      <c r="D154" s="47">
        <v>1717100</v>
      </c>
    </row>
    <row r="155" spans="1:4" s="40" customFormat="1" x14ac:dyDescent="0.2">
      <c r="A155" s="45">
        <v>412800</v>
      </c>
      <c r="B155" s="46" t="s">
        <v>210</v>
      </c>
      <c r="C155" s="47">
        <v>47500</v>
      </c>
      <c r="D155" s="47">
        <v>13200</v>
      </c>
    </row>
    <row r="156" spans="1:4" s="40" customFormat="1" x14ac:dyDescent="0.2">
      <c r="A156" s="45">
        <v>412900</v>
      </c>
      <c r="B156" s="46" t="s">
        <v>91</v>
      </c>
      <c r="C156" s="47">
        <v>28180700</v>
      </c>
      <c r="D156" s="47">
        <v>6036400</v>
      </c>
    </row>
    <row r="157" spans="1:4" s="49" customFormat="1" ht="21" customHeight="1" x14ac:dyDescent="0.2">
      <c r="A157" s="42">
        <v>413000</v>
      </c>
      <c r="B157" s="48" t="s">
        <v>200</v>
      </c>
      <c r="C157" s="44">
        <f t="shared" ref="C157" si="124">SUM(C158:C163)</f>
        <v>136119100.00000006</v>
      </c>
      <c r="D157" s="44">
        <f t="shared" ref="D157" si="125">SUM(D158:D163)</f>
        <v>31700</v>
      </c>
    </row>
    <row r="158" spans="1:4" s="38" customFormat="1" x14ac:dyDescent="0.2">
      <c r="A158" s="50">
        <v>413100</v>
      </c>
      <c r="B158" s="46" t="s">
        <v>92</v>
      </c>
      <c r="C158" s="47">
        <v>94142900.000000045</v>
      </c>
      <c r="D158" s="47">
        <v>0</v>
      </c>
    </row>
    <row r="159" spans="1:4" s="49" customFormat="1" ht="19.5" x14ac:dyDescent="0.2">
      <c r="A159" s="50">
        <v>413300</v>
      </c>
      <c r="B159" s="46" t="s">
        <v>93</v>
      </c>
      <c r="C159" s="47">
        <v>5311399.9999999972</v>
      </c>
      <c r="D159" s="47">
        <v>2000</v>
      </c>
    </row>
    <row r="160" spans="1:4" s="38" customFormat="1" x14ac:dyDescent="0.2">
      <c r="A160" s="50">
        <v>413400</v>
      </c>
      <c r="B160" s="46" t="s">
        <v>94</v>
      </c>
      <c r="C160" s="47">
        <v>34598300</v>
      </c>
      <c r="D160" s="47">
        <v>0</v>
      </c>
    </row>
    <row r="161" spans="1:4" s="38" customFormat="1" x14ac:dyDescent="0.2">
      <c r="A161" s="50">
        <v>413700</v>
      </c>
      <c r="B161" s="46" t="s">
        <v>211</v>
      </c>
      <c r="C161" s="47">
        <v>2021200</v>
      </c>
      <c r="D161" s="47">
        <v>0</v>
      </c>
    </row>
    <row r="162" spans="1:4" s="38" customFormat="1" ht="37.5" x14ac:dyDescent="0.2">
      <c r="A162" s="50">
        <v>413800</v>
      </c>
      <c r="B162" s="46" t="s">
        <v>139</v>
      </c>
      <c r="C162" s="47">
        <v>20000</v>
      </c>
      <c r="D162" s="47">
        <v>0</v>
      </c>
    </row>
    <row r="163" spans="1:4" s="38" customFormat="1" x14ac:dyDescent="0.2">
      <c r="A163" s="50">
        <v>413900</v>
      </c>
      <c r="B163" s="46" t="s">
        <v>95</v>
      </c>
      <c r="C163" s="47">
        <v>25300</v>
      </c>
      <c r="D163" s="47">
        <v>29700</v>
      </c>
    </row>
    <row r="164" spans="1:4" s="38" customFormat="1" ht="19.5" x14ac:dyDescent="0.2">
      <c r="A164" s="42">
        <v>414000</v>
      </c>
      <c r="B164" s="48" t="s">
        <v>100</v>
      </c>
      <c r="C164" s="44">
        <f t="shared" ref="C164:D164" si="126">SUM(C165)</f>
        <v>115550000</v>
      </c>
      <c r="D164" s="44">
        <f t="shared" si="126"/>
        <v>0</v>
      </c>
    </row>
    <row r="165" spans="1:4" s="38" customFormat="1" x14ac:dyDescent="0.2">
      <c r="A165" s="45">
        <v>414100</v>
      </c>
      <c r="B165" s="46" t="s">
        <v>100</v>
      </c>
      <c r="C165" s="47">
        <v>115550000</v>
      </c>
      <c r="D165" s="47">
        <v>0</v>
      </c>
    </row>
    <row r="166" spans="1:4" s="38" customFormat="1" ht="19.5" x14ac:dyDescent="0.2">
      <c r="A166" s="42">
        <v>415000</v>
      </c>
      <c r="B166" s="48" t="s">
        <v>47</v>
      </c>
      <c r="C166" s="44">
        <f t="shared" ref="C166" si="127">SUM(C167:C168)</f>
        <v>99764000</v>
      </c>
      <c r="D166" s="44">
        <f t="shared" ref="D166" si="128">SUM(D167:D168)</f>
        <v>147916000</v>
      </c>
    </row>
    <row r="167" spans="1:4" s="38" customFormat="1" x14ac:dyDescent="0.2">
      <c r="A167" s="45">
        <v>415100</v>
      </c>
      <c r="B167" s="46" t="s">
        <v>62</v>
      </c>
      <c r="C167" s="47">
        <v>0</v>
      </c>
      <c r="D167" s="47">
        <v>0</v>
      </c>
    </row>
    <row r="168" spans="1:4" s="38" customFormat="1" x14ac:dyDescent="0.2">
      <c r="A168" s="45">
        <v>415200</v>
      </c>
      <c r="B168" s="46" t="s">
        <v>63</v>
      </c>
      <c r="C168" s="47">
        <v>99764000</v>
      </c>
      <c r="D168" s="47">
        <v>147916000</v>
      </c>
    </row>
    <row r="169" spans="1:4" s="38" customFormat="1" ht="19.5" x14ac:dyDescent="0.2">
      <c r="A169" s="42">
        <v>416000</v>
      </c>
      <c r="B169" s="48" t="s">
        <v>201</v>
      </c>
      <c r="C169" s="44">
        <f t="shared" ref="C169" si="129">SUM(C170:C171)</f>
        <v>247640800</v>
      </c>
      <c r="D169" s="44">
        <f t="shared" ref="D169" si="130">SUM(D170:D171)</f>
        <v>0</v>
      </c>
    </row>
    <row r="170" spans="1:4" s="38" customFormat="1" ht="35.25" customHeight="1" x14ac:dyDescent="0.2">
      <c r="A170" s="45">
        <v>416100</v>
      </c>
      <c r="B170" s="46" t="s">
        <v>212</v>
      </c>
      <c r="C170" s="47">
        <v>238274000</v>
      </c>
      <c r="D170" s="47">
        <v>0</v>
      </c>
    </row>
    <row r="171" spans="1:4" s="38" customFormat="1" ht="37.5" x14ac:dyDescent="0.2">
      <c r="A171" s="45">
        <v>416300</v>
      </c>
      <c r="B171" s="46" t="s">
        <v>213</v>
      </c>
      <c r="C171" s="47">
        <v>9366800</v>
      </c>
      <c r="D171" s="47">
        <v>0</v>
      </c>
    </row>
    <row r="172" spans="1:4" s="38" customFormat="1" ht="39" x14ac:dyDescent="0.2">
      <c r="A172" s="42">
        <v>417000</v>
      </c>
      <c r="B172" s="48" t="s">
        <v>202</v>
      </c>
      <c r="C172" s="44">
        <f t="shared" ref="C172:D172" si="131">SUM(C173:C173)</f>
        <v>1270203000</v>
      </c>
      <c r="D172" s="44">
        <f t="shared" si="131"/>
        <v>0</v>
      </c>
    </row>
    <row r="173" spans="1:4" s="38" customFormat="1" x14ac:dyDescent="0.2">
      <c r="A173" s="45">
        <v>417100</v>
      </c>
      <c r="B173" s="46" t="s">
        <v>64</v>
      </c>
      <c r="C173" s="47">
        <v>1270203000</v>
      </c>
      <c r="D173" s="47">
        <v>0</v>
      </c>
    </row>
    <row r="174" spans="1:4" s="38" customFormat="1" ht="39" x14ac:dyDescent="0.2">
      <c r="A174" s="51">
        <v>418000</v>
      </c>
      <c r="B174" s="48" t="s">
        <v>203</v>
      </c>
      <c r="C174" s="44">
        <f t="shared" ref="C174" si="132">C176+C175</f>
        <v>177800</v>
      </c>
      <c r="D174" s="44">
        <f t="shared" ref="D174" si="133">D176+D175</f>
        <v>0</v>
      </c>
    </row>
    <row r="175" spans="1:4" s="38" customFormat="1" x14ac:dyDescent="0.2">
      <c r="A175" s="53">
        <v>418200</v>
      </c>
      <c r="B175" s="46" t="s">
        <v>140</v>
      </c>
      <c r="C175" s="47">
        <v>33400</v>
      </c>
      <c r="D175" s="47">
        <v>0</v>
      </c>
    </row>
    <row r="176" spans="1:4" s="38" customFormat="1" x14ac:dyDescent="0.2">
      <c r="A176" s="50">
        <v>418400</v>
      </c>
      <c r="B176" s="46" t="s">
        <v>141</v>
      </c>
      <c r="C176" s="47">
        <v>144400</v>
      </c>
      <c r="D176" s="47">
        <v>0</v>
      </c>
    </row>
    <row r="177" spans="1:4" s="49" customFormat="1" ht="19.5" x14ac:dyDescent="0.2">
      <c r="A177" s="42">
        <v>419000</v>
      </c>
      <c r="B177" s="48" t="s">
        <v>204</v>
      </c>
      <c r="C177" s="44">
        <f t="shared" ref="C177:D177" si="134">C178</f>
        <v>5799400</v>
      </c>
      <c r="D177" s="44">
        <f t="shared" si="134"/>
        <v>8500</v>
      </c>
    </row>
    <row r="178" spans="1:4" s="38" customFormat="1" x14ac:dyDescent="0.2">
      <c r="A178" s="45">
        <v>419100</v>
      </c>
      <c r="B178" s="46" t="s">
        <v>204</v>
      </c>
      <c r="C178" s="47">
        <v>5799400</v>
      </c>
      <c r="D178" s="47">
        <v>8500</v>
      </c>
    </row>
    <row r="179" spans="1:4" s="38" customFormat="1" ht="33.75" customHeight="1" x14ac:dyDescent="0.2">
      <c r="A179" s="41">
        <v>480000</v>
      </c>
      <c r="B179" s="34" t="s">
        <v>142</v>
      </c>
      <c r="C179" s="35">
        <f t="shared" ref="C179" si="135">C180+C185</f>
        <v>372268900</v>
      </c>
      <c r="D179" s="35">
        <f t="shared" ref="D179" si="136">D180+D185</f>
        <v>799000</v>
      </c>
    </row>
    <row r="180" spans="1:4" s="38" customFormat="1" ht="19.5" x14ac:dyDescent="0.2">
      <c r="A180" s="42">
        <v>487000</v>
      </c>
      <c r="B180" s="48" t="s">
        <v>193</v>
      </c>
      <c r="C180" s="44">
        <f t="shared" ref="C180" si="137">SUM(C181:C184)</f>
        <v>319609600</v>
      </c>
      <c r="D180" s="44">
        <f t="shared" ref="D180" si="138">SUM(D181:D184)</f>
        <v>300000</v>
      </c>
    </row>
    <row r="181" spans="1:4" s="38" customFormat="1" x14ac:dyDescent="0.2">
      <c r="A181" s="45">
        <v>487100</v>
      </c>
      <c r="B181" s="46" t="s">
        <v>197</v>
      </c>
      <c r="C181" s="47">
        <v>299500</v>
      </c>
      <c r="D181" s="47">
        <v>0</v>
      </c>
    </row>
    <row r="182" spans="1:4" s="38" customFormat="1" x14ac:dyDescent="0.2">
      <c r="A182" s="54">
        <v>487300</v>
      </c>
      <c r="B182" s="46" t="s">
        <v>143</v>
      </c>
      <c r="C182" s="47">
        <v>59637800</v>
      </c>
      <c r="D182" s="47">
        <v>300000</v>
      </c>
    </row>
    <row r="183" spans="1:4" s="38" customFormat="1" x14ac:dyDescent="0.2">
      <c r="A183" s="45">
        <v>487400</v>
      </c>
      <c r="B183" s="45" t="s">
        <v>144</v>
      </c>
      <c r="C183" s="47">
        <v>259672300</v>
      </c>
      <c r="D183" s="47">
        <v>0</v>
      </c>
    </row>
    <row r="184" spans="1:4" s="38" customFormat="1" x14ac:dyDescent="0.2">
      <c r="A184" s="45">
        <v>487900</v>
      </c>
      <c r="B184" s="45" t="s">
        <v>145</v>
      </c>
      <c r="C184" s="47">
        <v>0</v>
      </c>
      <c r="D184" s="47">
        <v>0</v>
      </c>
    </row>
    <row r="185" spans="1:4" s="38" customFormat="1" ht="19.5" x14ac:dyDescent="0.2">
      <c r="A185" s="42">
        <v>488000</v>
      </c>
      <c r="B185" s="48" t="s">
        <v>99</v>
      </c>
      <c r="C185" s="44">
        <f t="shared" ref="C185:D185" si="139">SUM(C186)</f>
        <v>52659300</v>
      </c>
      <c r="D185" s="44">
        <f t="shared" si="139"/>
        <v>499000</v>
      </c>
    </row>
    <row r="186" spans="1:4" s="38" customFormat="1" x14ac:dyDescent="0.2">
      <c r="A186" s="45">
        <v>488100</v>
      </c>
      <c r="B186" s="46" t="s">
        <v>99</v>
      </c>
      <c r="C186" s="47">
        <v>52659300</v>
      </c>
      <c r="D186" s="47">
        <v>499000</v>
      </c>
    </row>
    <row r="187" spans="1:4" s="40" customFormat="1" ht="19.5" x14ac:dyDescent="0.2">
      <c r="A187" s="51" t="s">
        <v>1</v>
      </c>
      <c r="B187" s="48" t="s">
        <v>59</v>
      </c>
      <c r="C187" s="44">
        <f t="shared" ref="C187:D187" si="140">SUM(C188)</f>
        <v>8182900</v>
      </c>
      <c r="D187" s="44">
        <f t="shared" si="140"/>
        <v>0</v>
      </c>
    </row>
    <row r="188" spans="1:4" s="38" customFormat="1" x14ac:dyDescent="0.2">
      <c r="A188" s="53" t="s">
        <v>1</v>
      </c>
      <c r="B188" s="46" t="s">
        <v>59</v>
      </c>
      <c r="C188" s="47">
        <v>8182900</v>
      </c>
      <c r="D188" s="47">
        <v>0</v>
      </c>
    </row>
    <row r="189" spans="1:4" s="38" customFormat="1" x14ac:dyDescent="0.2">
      <c r="A189" s="45"/>
      <c r="B189" s="46"/>
      <c r="C189" s="47"/>
      <c r="D189" s="47"/>
    </row>
    <row r="190" spans="1:4" s="38" customFormat="1" x14ac:dyDescent="0.2">
      <c r="A190" s="55" t="s">
        <v>33</v>
      </c>
      <c r="B190" s="46"/>
      <c r="C190" s="35">
        <f t="shared" ref="C190" si="141">C191+C209</f>
        <v>212857000</v>
      </c>
      <c r="D190" s="35">
        <f t="shared" ref="D190" si="142">D191+D209</f>
        <v>8801600</v>
      </c>
    </row>
    <row r="191" spans="1:4" s="40" customFormat="1" x14ac:dyDescent="0.2">
      <c r="A191" s="41">
        <v>510000</v>
      </c>
      <c r="B191" s="34" t="s">
        <v>146</v>
      </c>
      <c r="C191" s="35">
        <f t="shared" ref="C191" si="143">C192+C202+C205+C207+C200</f>
        <v>212384000</v>
      </c>
      <c r="D191" s="35">
        <f t="shared" ref="D191" si="144">D192+D202+D205+D207+D200</f>
        <v>8801600</v>
      </c>
    </row>
    <row r="192" spans="1:4" s="38" customFormat="1" ht="19.5" x14ac:dyDescent="0.2">
      <c r="A192" s="42">
        <v>511000</v>
      </c>
      <c r="B192" s="48" t="s">
        <v>147</v>
      </c>
      <c r="C192" s="44">
        <f t="shared" ref="C192" si="145">SUM(C193:C199)</f>
        <v>200594900</v>
      </c>
      <c r="D192" s="44">
        <f t="shared" ref="D192" si="146">SUM(D193:D199)</f>
        <v>6659500</v>
      </c>
    </row>
    <row r="193" spans="1:4" s="40" customFormat="1" x14ac:dyDescent="0.2">
      <c r="A193" s="54">
        <v>511100</v>
      </c>
      <c r="B193" s="46" t="s">
        <v>148</v>
      </c>
      <c r="C193" s="47">
        <v>100704400</v>
      </c>
      <c r="D193" s="47">
        <v>249600</v>
      </c>
    </row>
    <row r="194" spans="1:4" s="40" customFormat="1" x14ac:dyDescent="0.2">
      <c r="A194" s="45">
        <v>511200</v>
      </c>
      <c r="B194" s="46" t="s">
        <v>149</v>
      </c>
      <c r="C194" s="47">
        <v>31559500</v>
      </c>
      <c r="D194" s="47">
        <v>544100</v>
      </c>
    </row>
    <row r="195" spans="1:4" s="40" customFormat="1" x14ac:dyDescent="0.2">
      <c r="A195" s="45">
        <v>511300</v>
      </c>
      <c r="B195" s="46" t="s">
        <v>150</v>
      </c>
      <c r="C195" s="47">
        <v>24836000</v>
      </c>
      <c r="D195" s="47">
        <v>5774000</v>
      </c>
    </row>
    <row r="196" spans="1:4" s="40" customFormat="1" x14ac:dyDescent="0.2">
      <c r="A196" s="45">
        <v>511400</v>
      </c>
      <c r="B196" s="46" t="s">
        <v>151</v>
      </c>
      <c r="C196" s="47">
        <v>73500</v>
      </c>
      <c r="D196" s="47">
        <v>10000</v>
      </c>
    </row>
    <row r="197" spans="1:4" s="40" customFormat="1" x14ac:dyDescent="0.2">
      <c r="A197" s="45">
        <v>511500</v>
      </c>
      <c r="B197" s="46" t="s">
        <v>214</v>
      </c>
      <c r="C197" s="47">
        <v>0</v>
      </c>
      <c r="D197" s="47">
        <v>43000</v>
      </c>
    </row>
    <row r="198" spans="1:4" s="40" customFormat="1" x14ac:dyDescent="0.2">
      <c r="A198" s="50">
        <v>511600</v>
      </c>
      <c r="B198" s="46" t="s">
        <v>152</v>
      </c>
      <c r="C198" s="47">
        <v>3000</v>
      </c>
      <c r="D198" s="47">
        <v>0</v>
      </c>
    </row>
    <row r="199" spans="1:4" s="38" customFormat="1" x14ac:dyDescent="0.2">
      <c r="A199" s="45">
        <v>511700</v>
      </c>
      <c r="B199" s="46" t="s">
        <v>153</v>
      </c>
      <c r="C199" s="47">
        <v>43418500</v>
      </c>
      <c r="D199" s="47">
        <v>38800</v>
      </c>
    </row>
    <row r="200" spans="1:4" s="38" customFormat="1" ht="19.5" x14ac:dyDescent="0.2">
      <c r="A200" s="42">
        <v>512000</v>
      </c>
      <c r="B200" s="48" t="s">
        <v>154</v>
      </c>
      <c r="C200" s="44">
        <f t="shared" ref="C200:D200" si="147">C201</f>
        <v>0</v>
      </c>
      <c r="D200" s="44">
        <f t="shared" si="147"/>
        <v>2000</v>
      </c>
    </row>
    <row r="201" spans="1:4" s="38" customFormat="1" x14ac:dyDescent="0.2">
      <c r="A201" s="45">
        <v>512100</v>
      </c>
      <c r="B201" s="46" t="s">
        <v>154</v>
      </c>
      <c r="C201" s="47">
        <v>0</v>
      </c>
      <c r="D201" s="47">
        <v>2000</v>
      </c>
    </row>
    <row r="202" spans="1:4" s="38" customFormat="1" ht="19.5" x14ac:dyDescent="0.2">
      <c r="A202" s="42">
        <v>513000</v>
      </c>
      <c r="B202" s="48" t="s">
        <v>155</v>
      </c>
      <c r="C202" s="44">
        <f t="shared" ref="C202" si="148">SUM(C204:C204)</f>
        <v>3462000</v>
      </c>
      <c r="D202" s="44">
        <f t="shared" ref="D202" si="149">SUM(D204:D204)</f>
        <v>3000</v>
      </c>
    </row>
    <row r="203" spans="1:4" s="38" customFormat="1" x14ac:dyDescent="0.2">
      <c r="A203" s="45">
        <v>513100</v>
      </c>
      <c r="B203" s="46" t="s">
        <v>215</v>
      </c>
      <c r="C203" s="47">
        <v>0</v>
      </c>
      <c r="D203" s="47">
        <v>0</v>
      </c>
    </row>
    <row r="204" spans="1:4" s="38" customFormat="1" x14ac:dyDescent="0.2">
      <c r="A204" s="45">
        <v>513700</v>
      </c>
      <c r="B204" s="46" t="s">
        <v>156</v>
      </c>
      <c r="C204" s="47">
        <v>3462000</v>
      </c>
      <c r="D204" s="47">
        <v>3000</v>
      </c>
    </row>
    <row r="205" spans="1:4" s="38" customFormat="1" ht="19.5" x14ac:dyDescent="0.2">
      <c r="A205" s="42">
        <v>516000</v>
      </c>
      <c r="B205" s="48" t="s">
        <v>157</v>
      </c>
      <c r="C205" s="44">
        <f t="shared" ref="C205:D205" si="150">SUM(C206)</f>
        <v>8302100</v>
      </c>
      <c r="D205" s="44">
        <f t="shared" si="150"/>
        <v>1887100</v>
      </c>
    </row>
    <row r="206" spans="1:4" s="49" customFormat="1" ht="19.5" x14ac:dyDescent="0.2">
      <c r="A206" s="45">
        <v>516100</v>
      </c>
      <c r="B206" s="46" t="s">
        <v>157</v>
      </c>
      <c r="C206" s="47">
        <v>8302100</v>
      </c>
      <c r="D206" s="47">
        <v>1887100</v>
      </c>
    </row>
    <row r="207" spans="1:4" s="49" customFormat="1" ht="19.5" x14ac:dyDescent="0.2">
      <c r="A207" s="52">
        <v>518000</v>
      </c>
      <c r="B207" s="48" t="s">
        <v>158</v>
      </c>
      <c r="C207" s="44">
        <f t="shared" ref="C207:D207" si="151">C208</f>
        <v>25000</v>
      </c>
      <c r="D207" s="44">
        <f t="shared" si="151"/>
        <v>250000</v>
      </c>
    </row>
    <row r="208" spans="1:4" s="49" customFormat="1" ht="19.5" x14ac:dyDescent="0.2">
      <c r="A208" s="56">
        <v>518100</v>
      </c>
      <c r="B208" s="46" t="s">
        <v>158</v>
      </c>
      <c r="C208" s="47">
        <v>25000</v>
      </c>
      <c r="D208" s="47">
        <v>250000</v>
      </c>
    </row>
    <row r="209" spans="1:5" s="49" customFormat="1" ht="39" x14ac:dyDescent="0.2">
      <c r="A209" s="51">
        <v>580000</v>
      </c>
      <c r="B209" s="48" t="s">
        <v>159</v>
      </c>
      <c r="C209" s="44">
        <f t="shared" ref="C209:D210" si="152">C210</f>
        <v>473000</v>
      </c>
      <c r="D209" s="44">
        <f t="shared" si="152"/>
        <v>0</v>
      </c>
    </row>
    <row r="210" spans="1:5" s="49" customFormat="1" ht="39" x14ac:dyDescent="0.2">
      <c r="A210" s="51">
        <v>581000</v>
      </c>
      <c r="B210" s="48" t="s">
        <v>160</v>
      </c>
      <c r="C210" s="44">
        <f t="shared" si="152"/>
        <v>473000</v>
      </c>
      <c r="D210" s="44">
        <f t="shared" si="152"/>
        <v>0</v>
      </c>
    </row>
    <row r="211" spans="1:5" s="49" customFormat="1" ht="37.5" x14ac:dyDescent="0.2">
      <c r="A211" s="50">
        <v>581200</v>
      </c>
      <c r="B211" s="46" t="s">
        <v>161</v>
      </c>
      <c r="C211" s="47">
        <v>473000</v>
      </c>
      <c r="D211" s="47">
        <v>0</v>
      </c>
    </row>
    <row r="212" spans="1:5" s="40" customFormat="1" ht="37.5" x14ac:dyDescent="0.2">
      <c r="A212" s="142"/>
      <c r="B212" s="140" t="s">
        <v>34</v>
      </c>
      <c r="C212" s="141">
        <f t="shared" ref="C212" si="153">C140+C190</f>
        <v>3513927800</v>
      </c>
      <c r="D212" s="141">
        <f t="shared" ref="D212" si="154">D140+D190</f>
        <v>175831600</v>
      </c>
      <c r="E212" s="58"/>
    </row>
    <row r="213" spans="1:5" s="40" customFormat="1" x14ac:dyDescent="0.2">
      <c r="A213" s="45"/>
      <c r="B213" s="46"/>
      <c r="C213" s="47"/>
      <c r="D213" s="47"/>
    </row>
    <row r="214" spans="1:5" s="40" customFormat="1" x14ac:dyDescent="0.2">
      <c r="A214" s="45"/>
      <c r="B214" s="46"/>
      <c r="C214" s="47"/>
      <c r="D214" s="47"/>
    </row>
    <row r="215" spans="1:5" s="40" customFormat="1" x14ac:dyDescent="0.2">
      <c r="A215" s="36" t="s">
        <v>18</v>
      </c>
      <c r="B215" s="46"/>
      <c r="C215" s="47"/>
      <c r="D215" s="47"/>
    </row>
    <row r="216" spans="1:5" s="40" customFormat="1" x14ac:dyDescent="0.2">
      <c r="A216" s="45"/>
      <c r="B216" s="46"/>
      <c r="C216" s="47"/>
      <c r="D216" s="47"/>
    </row>
    <row r="217" spans="1:5" ht="75" x14ac:dyDescent="0.2">
      <c r="A217" s="147" t="s">
        <v>43</v>
      </c>
      <c r="B217" s="147" t="s">
        <v>44</v>
      </c>
      <c r="C217" s="123" t="s">
        <v>54</v>
      </c>
      <c r="D217" s="123" t="s">
        <v>55</v>
      </c>
      <c r="E217" s="151"/>
    </row>
    <row r="218" spans="1:5" x14ac:dyDescent="0.2">
      <c r="A218" s="136">
        <v>1</v>
      </c>
      <c r="B218" s="136">
        <v>2</v>
      </c>
      <c r="C218" s="133">
        <v>3</v>
      </c>
      <c r="D218" s="133">
        <v>4</v>
      </c>
      <c r="E218" s="146"/>
    </row>
    <row r="219" spans="1:5" s="40" customFormat="1" x14ac:dyDescent="0.2">
      <c r="A219" s="139"/>
      <c r="B219" s="140" t="s">
        <v>19</v>
      </c>
      <c r="C219" s="141">
        <f t="shared" ref="C219:D219" si="155">C220+C234+C245+C264</f>
        <v>210090900</v>
      </c>
      <c r="D219" s="141">
        <f t="shared" si="155"/>
        <v>3039700</v>
      </c>
    </row>
    <row r="220" spans="1:5" s="40" customFormat="1" x14ac:dyDescent="0.2">
      <c r="A220" s="33"/>
      <c r="B220" s="34" t="s">
        <v>35</v>
      </c>
      <c r="C220" s="35">
        <f t="shared" ref="C220" si="156">C221-C226</f>
        <v>82120300</v>
      </c>
      <c r="D220" s="35">
        <f t="shared" ref="D220" si="157">D221-D226</f>
        <v>0</v>
      </c>
    </row>
    <row r="221" spans="1:5" s="40" customFormat="1" x14ac:dyDescent="0.2">
      <c r="A221" s="41">
        <v>910000</v>
      </c>
      <c r="B221" s="34" t="s">
        <v>162</v>
      </c>
      <c r="C221" s="35">
        <f t="shared" ref="C221" si="158">C222+C224</f>
        <v>82720800</v>
      </c>
      <c r="D221" s="35">
        <f t="shared" ref="D221" si="159">D222+D224</f>
        <v>0</v>
      </c>
    </row>
    <row r="222" spans="1:5" s="40" customFormat="1" ht="19.5" x14ac:dyDescent="0.2">
      <c r="A222" s="42">
        <v>911000</v>
      </c>
      <c r="B222" s="48" t="s">
        <v>107</v>
      </c>
      <c r="C222" s="44">
        <f t="shared" ref="C222:D222" si="160">SUM(C223:C223)</f>
        <v>76107500</v>
      </c>
      <c r="D222" s="44">
        <f t="shared" si="160"/>
        <v>0</v>
      </c>
    </row>
    <row r="223" spans="1:5" s="40" customFormat="1" x14ac:dyDescent="0.2">
      <c r="A223" s="45">
        <v>911400</v>
      </c>
      <c r="B223" s="46" t="s">
        <v>163</v>
      </c>
      <c r="C223" s="47">
        <v>76107500</v>
      </c>
      <c r="D223" s="47">
        <v>0</v>
      </c>
    </row>
    <row r="224" spans="1:5" s="59" customFormat="1" ht="39" x14ac:dyDescent="0.2">
      <c r="A224" s="42">
        <v>918000</v>
      </c>
      <c r="B224" s="48" t="s">
        <v>108</v>
      </c>
      <c r="C224" s="44">
        <f t="shared" ref="C224:D224" si="161">C225</f>
        <v>6613300.0000000009</v>
      </c>
      <c r="D224" s="44">
        <f t="shared" si="161"/>
        <v>0</v>
      </c>
    </row>
    <row r="225" spans="1:4" s="40" customFormat="1" x14ac:dyDescent="0.2">
      <c r="A225" s="45">
        <v>918100</v>
      </c>
      <c r="B225" s="46" t="s">
        <v>164</v>
      </c>
      <c r="C225" s="47">
        <v>6613300.0000000009</v>
      </c>
      <c r="D225" s="47">
        <v>0</v>
      </c>
    </row>
    <row r="226" spans="1:4" s="59" customFormat="1" ht="19.5" x14ac:dyDescent="0.2">
      <c r="A226" s="42">
        <v>610000</v>
      </c>
      <c r="B226" s="48" t="s">
        <v>165</v>
      </c>
      <c r="C226" s="44">
        <f t="shared" ref="C226" si="162">C227+C231</f>
        <v>600500</v>
      </c>
      <c r="D226" s="44">
        <f t="shared" ref="D226" si="163">D227+D231</f>
        <v>0</v>
      </c>
    </row>
    <row r="227" spans="1:4" s="59" customFormat="1" ht="19.5" x14ac:dyDescent="0.2">
      <c r="A227" s="42">
        <v>611000</v>
      </c>
      <c r="B227" s="48" t="s">
        <v>110</v>
      </c>
      <c r="C227" s="44">
        <f t="shared" ref="C227" si="164">SUM(C228:C230)</f>
        <v>500</v>
      </c>
      <c r="D227" s="44">
        <f t="shared" ref="D227" si="165">SUM(D228:D230)</f>
        <v>0</v>
      </c>
    </row>
    <row r="228" spans="1:4" s="40" customFormat="1" x14ac:dyDescent="0.2">
      <c r="A228" s="54">
        <v>611100</v>
      </c>
      <c r="B228" s="46" t="s">
        <v>166</v>
      </c>
      <c r="C228" s="47">
        <v>500</v>
      </c>
      <c r="D228" s="47">
        <v>0</v>
      </c>
    </row>
    <row r="229" spans="1:4" s="40" customFormat="1" x14ac:dyDescent="0.2">
      <c r="A229" s="54">
        <v>611200</v>
      </c>
      <c r="B229" s="46" t="s">
        <v>216</v>
      </c>
      <c r="C229" s="47">
        <v>0</v>
      </c>
      <c r="D229" s="47">
        <v>0</v>
      </c>
    </row>
    <row r="230" spans="1:4" s="38" customFormat="1" x14ac:dyDescent="0.2">
      <c r="A230" s="50">
        <v>611400</v>
      </c>
      <c r="B230" s="46" t="s">
        <v>167</v>
      </c>
      <c r="C230" s="47">
        <v>0</v>
      </c>
      <c r="D230" s="47">
        <v>0</v>
      </c>
    </row>
    <row r="231" spans="1:4" s="49" customFormat="1" ht="39" x14ac:dyDescent="0.2">
      <c r="A231" s="60">
        <v>618000</v>
      </c>
      <c r="B231" s="60" t="s">
        <v>111</v>
      </c>
      <c r="C231" s="44">
        <f t="shared" ref="C231" si="166">C232+C233</f>
        <v>600000</v>
      </c>
      <c r="D231" s="44">
        <f t="shared" ref="D231" si="167">D232+D233</f>
        <v>0</v>
      </c>
    </row>
    <row r="232" spans="1:4" s="38" customFormat="1" x14ac:dyDescent="0.2">
      <c r="A232" s="50">
        <v>618100</v>
      </c>
      <c r="B232" s="46" t="s">
        <v>168</v>
      </c>
      <c r="C232" s="47">
        <v>600000</v>
      </c>
      <c r="D232" s="47">
        <v>0</v>
      </c>
    </row>
    <row r="233" spans="1:4" s="38" customFormat="1" ht="37.5" x14ac:dyDescent="0.2">
      <c r="A233" s="50">
        <v>618200</v>
      </c>
      <c r="B233" s="46" t="s">
        <v>169</v>
      </c>
      <c r="C233" s="47">
        <v>0</v>
      </c>
      <c r="D233" s="47">
        <v>0</v>
      </c>
    </row>
    <row r="234" spans="1:4" s="40" customFormat="1" x14ac:dyDescent="0.2">
      <c r="A234" s="45"/>
      <c r="B234" s="9" t="s">
        <v>14</v>
      </c>
      <c r="C234" s="35">
        <f t="shared" ref="C234" si="168">C235-C239</f>
        <v>159845800</v>
      </c>
      <c r="D234" s="35">
        <f t="shared" ref="D234" si="169">D235-D239</f>
        <v>0</v>
      </c>
    </row>
    <row r="235" spans="1:4" s="40" customFormat="1" x14ac:dyDescent="0.2">
      <c r="A235" s="41">
        <v>920000</v>
      </c>
      <c r="B235" s="9" t="s">
        <v>170</v>
      </c>
      <c r="C235" s="35">
        <f t="shared" ref="C235:D235" si="170">C236</f>
        <v>614442300</v>
      </c>
      <c r="D235" s="35">
        <f t="shared" si="170"/>
        <v>0</v>
      </c>
    </row>
    <row r="236" spans="1:4" s="40" customFormat="1" ht="19.5" x14ac:dyDescent="0.2">
      <c r="A236" s="42">
        <v>921000</v>
      </c>
      <c r="B236" s="22" t="s">
        <v>113</v>
      </c>
      <c r="C236" s="44">
        <f t="shared" ref="C236" si="171">SUM(C237:C238)</f>
        <v>614442300</v>
      </c>
      <c r="D236" s="44">
        <f t="shared" ref="D236" si="172">SUM(D237:D238)</f>
        <v>0</v>
      </c>
    </row>
    <row r="237" spans="1:4" s="40" customFormat="1" x14ac:dyDescent="0.2">
      <c r="A237" s="45">
        <v>921100</v>
      </c>
      <c r="B237" s="20" t="s">
        <v>171</v>
      </c>
      <c r="C237" s="47">
        <v>611000000</v>
      </c>
      <c r="D237" s="47">
        <v>0</v>
      </c>
    </row>
    <row r="238" spans="1:4" s="40" customFormat="1" x14ac:dyDescent="0.2">
      <c r="A238" s="45">
        <v>921200</v>
      </c>
      <c r="B238" s="20" t="s">
        <v>172</v>
      </c>
      <c r="C238" s="47">
        <v>3442300</v>
      </c>
      <c r="D238" s="47">
        <v>0</v>
      </c>
    </row>
    <row r="239" spans="1:4" s="59" customFormat="1" ht="19.5" x14ac:dyDescent="0.2">
      <c r="A239" s="51">
        <v>620000</v>
      </c>
      <c r="B239" s="48" t="s">
        <v>173</v>
      </c>
      <c r="C239" s="44">
        <f t="shared" ref="C239:D239" si="173">C240</f>
        <v>454596500</v>
      </c>
      <c r="D239" s="44">
        <f t="shared" si="173"/>
        <v>0</v>
      </c>
    </row>
    <row r="240" spans="1:4" s="59" customFormat="1" ht="19.5" x14ac:dyDescent="0.2">
      <c r="A240" s="51">
        <v>621000</v>
      </c>
      <c r="B240" s="48" t="s">
        <v>115</v>
      </c>
      <c r="C240" s="44">
        <f t="shared" ref="C240" si="174">SUM(C241:C244)</f>
        <v>454596500</v>
      </c>
      <c r="D240" s="44">
        <f t="shared" ref="D240" si="175">SUM(D241:D244)</f>
        <v>0</v>
      </c>
    </row>
    <row r="241" spans="1:4" s="38" customFormat="1" x14ac:dyDescent="0.2">
      <c r="A241" s="50">
        <v>621100</v>
      </c>
      <c r="B241" s="46" t="s">
        <v>174</v>
      </c>
      <c r="C241" s="47">
        <v>171160400</v>
      </c>
      <c r="D241" s="47">
        <v>0</v>
      </c>
    </row>
    <row r="242" spans="1:4" s="38" customFormat="1" x14ac:dyDescent="0.2">
      <c r="A242" s="50">
        <v>621300</v>
      </c>
      <c r="B242" s="46" t="s">
        <v>175</v>
      </c>
      <c r="C242" s="47">
        <v>51407199.999999993</v>
      </c>
      <c r="D242" s="47">
        <v>0</v>
      </c>
    </row>
    <row r="243" spans="1:4" s="38" customFormat="1" x14ac:dyDescent="0.2">
      <c r="A243" s="50">
        <v>621400</v>
      </c>
      <c r="B243" s="46" t="s">
        <v>176</v>
      </c>
      <c r="C243" s="47">
        <v>221480800</v>
      </c>
      <c r="D243" s="47">
        <v>0</v>
      </c>
    </row>
    <row r="244" spans="1:4" s="38" customFormat="1" x14ac:dyDescent="0.2">
      <c r="A244" s="50">
        <v>621900</v>
      </c>
      <c r="B244" s="46" t="s">
        <v>177</v>
      </c>
      <c r="C244" s="47">
        <v>10548100</v>
      </c>
      <c r="D244" s="47">
        <v>0</v>
      </c>
    </row>
    <row r="245" spans="1:4" s="4" customFormat="1" x14ac:dyDescent="0.2">
      <c r="A245" s="61"/>
      <c r="B245" s="9" t="s">
        <v>36</v>
      </c>
      <c r="C245" s="35">
        <f t="shared" ref="C245" si="176">C246-C255</f>
        <v>-31875200</v>
      </c>
      <c r="D245" s="35">
        <f t="shared" ref="D245" si="177">D246-D255</f>
        <v>-3621100</v>
      </c>
    </row>
    <row r="246" spans="1:4" s="40" customFormat="1" ht="19.5" x14ac:dyDescent="0.2">
      <c r="A246" s="41">
        <v>930000</v>
      </c>
      <c r="B246" s="9" t="s">
        <v>178</v>
      </c>
      <c r="C246" s="44">
        <f t="shared" ref="C246" si="178">C247+C252</f>
        <v>23000000</v>
      </c>
      <c r="D246" s="44">
        <f t="shared" ref="D246" si="179">D247+D252</f>
        <v>10577800</v>
      </c>
    </row>
    <row r="247" spans="1:4" s="59" customFormat="1" ht="19.5" x14ac:dyDescent="0.2">
      <c r="A247" s="42">
        <v>931000</v>
      </c>
      <c r="B247" s="22" t="s">
        <v>117</v>
      </c>
      <c r="C247" s="44">
        <f t="shared" ref="C247" si="180">SUM(C248:C251)</f>
        <v>0</v>
      </c>
      <c r="D247" s="44">
        <f>SUM(D248:D251)</f>
        <v>10524700</v>
      </c>
    </row>
    <row r="248" spans="1:4" x14ac:dyDescent="0.2">
      <c r="A248" s="45">
        <v>931100</v>
      </c>
      <c r="B248" s="20" t="s">
        <v>179</v>
      </c>
      <c r="C248" s="7">
        <v>0</v>
      </c>
      <c r="D248" s="7">
        <v>187300</v>
      </c>
    </row>
    <row r="249" spans="1:4" x14ac:dyDescent="0.2">
      <c r="A249" s="45">
        <v>931200</v>
      </c>
      <c r="B249" s="20" t="s">
        <v>180</v>
      </c>
      <c r="C249" s="7">
        <v>0</v>
      </c>
      <c r="D249" s="7">
        <v>10337400</v>
      </c>
    </row>
    <row r="250" spans="1:4" x14ac:dyDescent="0.2">
      <c r="A250" s="45">
        <v>931300</v>
      </c>
      <c r="B250" s="20" t="s">
        <v>181</v>
      </c>
      <c r="C250" s="7">
        <v>0</v>
      </c>
      <c r="D250" s="7">
        <v>0</v>
      </c>
    </row>
    <row r="251" spans="1:4" x14ac:dyDescent="0.2">
      <c r="A251" s="45">
        <v>931900</v>
      </c>
      <c r="B251" s="20" t="s">
        <v>117</v>
      </c>
      <c r="C251" s="7">
        <v>0</v>
      </c>
      <c r="D251" s="7">
        <v>0</v>
      </c>
    </row>
    <row r="252" spans="1:4" s="63" customFormat="1" ht="19.5" x14ac:dyDescent="0.2">
      <c r="A252" s="42">
        <v>938000</v>
      </c>
      <c r="B252" s="22" t="s">
        <v>118</v>
      </c>
      <c r="C252" s="62">
        <f t="shared" ref="C252" si="181">C253+C254</f>
        <v>23000000</v>
      </c>
      <c r="D252" s="62">
        <f t="shared" ref="D252" si="182">D253+D254</f>
        <v>53100</v>
      </c>
    </row>
    <row r="253" spans="1:4" x14ac:dyDescent="0.2">
      <c r="A253" s="45">
        <v>938100</v>
      </c>
      <c r="B253" s="20" t="s">
        <v>182</v>
      </c>
      <c r="C253" s="7">
        <v>23000000</v>
      </c>
      <c r="D253" s="7">
        <v>0</v>
      </c>
    </row>
    <row r="254" spans="1:4" x14ac:dyDescent="0.2">
      <c r="A254" s="45">
        <v>938200</v>
      </c>
      <c r="B254" s="20" t="s">
        <v>183</v>
      </c>
      <c r="C254" s="7">
        <v>0</v>
      </c>
      <c r="D254" s="7">
        <v>53100</v>
      </c>
    </row>
    <row r="255" spans="1:4" s="63" customFormat="1" ht="19.5" x14ac:dyDescent="0.2">
      <c r="A255" s="51">
        <v>630000</v>
      </c>
      <c r="B255" s="48" t="s">
        <v>184</v>
      </c>
      <c r="C255" s="62">
        <f t="shared" ref="C255" si="183">C256+C261</f>
        <v>54875200</v>
      </c>
      <c r="D255" s="62">
        <f t="shared" ref="D255" si="184">D256+D261</f>
        <v>14198900</v>
      </c>
    </row>
    <row r="256" spans="1:4" s="63" customFormat="1" ht="19.5" x14ac:dyDescent="0.2">
      <c r="A256" s="51">
        <v>631000</v>
      </c>
      <c r="B256" s="48" t="s">
        <v>185</v>
      </c>
      <c r="C256" s="62">
        <f t="shared" ref="C256" si="185">SUM(C257:C260)</f>
        <v>22188200</v>
      </c>
      <c r="D256" s="62">
        <f t="shared" ref="D256" si="186">SUM(D257:D260)</f>
        <v>14198900</v>
      </c>
    </row>
    <row r="257" spans="1:5" x14ac:dyDescent="0.2">
      <c r="A257" s="50">
        <v>631100</v>
      </c>
      <c r="B257" s="46" t="s">
        <v>186</v>
      </c>
      <c r="C257" s="7">
        <v>683900</v>
      </c>
      <c r="D257" s="7">
        <v>849400</v>
      </c>
    </row>
    <row r="258" spans="1:5" x14ac:dyDescent="0.2">
      <c r="A258" s="50">
        <v>631200</v>
      </c>
      <c r="B258" s="46" t="s">
        <v>187</v>
      </c>
      <c r="C258" s="7">
        <v>30000</v>
      </c>
      <c r="D258" s="7">
        <v>13328000</v>
      </c>
    </row>
    <row r="259" spans="1:5" x14ac:dyDescent="0.2">
      <c r="A259" s="50">
        <v>631300</v>
      </c>
      <c r="B259" s="46" t="s">
        <v>188</v>
      </c>
      <c r="C259" s="7">
        <v>21600</v>
      </c>
      <c r="D259" s="7">
        <v>0</v>
      </c>
    </row>
    <row r="260" spans="1:5" x14ac:dyDescent="0.2">
      <c r="A260" s="50">
        <v>631900</v>
      </c>
      <c r="B260" s="46" t="s">
        <v>120</v>
      </c>
      <c r="C260" s="7">
        <v>21452700</v>
      </c>
      <c r="D260" s="7">
        <v>21500</v>
      </c>
    </row>
    <row r="261" spans="1:5" s="63" customFormat="1" ht="19.5" x14ac:dyDescent="0.2">
      <c r="A261" s="51">
        <v>638000</v>
      </c>
      <c r="B261" s="48" t="s">
        <v>121</v>
      </c>
      <c r="C261" s="62">
        <f t="shared" ref="C261" si="187">C262+C263</f>
        <v>32687000</v>
      </c>
      <c r="D261" s="62">
        <f t="shared" ref="D261" si="188">D262+D263</f>
        <v>0</v>
      </c>
    </row>
    <row r="262" spans="1:5" x14ac:dyDescent="0.2">
      <c r="A262" s="50">
        <v>638100</v>
      </c>
      <c r="B262" s="46" t="s">
        <v>189</v>
      </c>
      <c r="C262" s="7">
        <v>22361000</v>
      </c>
      <c r="D262" s="7">
        <v>0</v>
      </c>
    </row>
    <row r="263" spans="1:5" x14ac:dyDescent="0.2">
      <c r="A263" s="64">
        <v>638200</v>
      </c>
      <c r="B263" s="6" t="s">
        <v>190</v>
      </c>
      <c r="C263" s="7">
        <v>10326000</v>
      </c>
      <c r="D263" s="7">
        <v>0</v>
      </c>
    </row>
    <row r="264" spans="1:5" s="4" customFormat="1" ht="36" customHeight="1" x14ac:dyDescent="0.2">
      <c r="A264" s="65" t="s">
        <v>1</v>
      </c>
      <c r="B264" s="66" t="s">
        <v>40</v>
      </c>
      <c r="C264" s="3">
        <v>0</v>
      </c>
      <c r="D264" s="3">
        <v>6660800</v>
      </c>
    </row>
    <row r="265" spans="1:5" s="4" customFormat="1" x14ac:dyDescent="0.2">
      <c r="A265" s="65"/>
      <c r="B265" s="66"/>
      <c r="C265" s="3"/>
      <c r="D265" s="3"/>
    </row>
    <row r="266" spans="1:5" s="4" customFormat="1" x14ac:dyDescent="0.2">
      <c r="A266" s="65"/>
      <c r="B266" s="66"/>
      <c r="C266" s="3"/>
      <c r="D266" s="3"/>
    </row>
    <row r="267" spans="1:5" s="4" customFormat="1" ht="37.15" customHeight="1" x14ac:dyDescent="0.2">
      <c r="A267" s="154" t="s">
        <v>37</v>
      </c>
      <c r="B267" s="154"/>
      <c r="C267" s="154"/>
      <c r="D267" s="154"/>
    </row>
    <row r="268" spans="1:5" s="4" customFormat="1" ht="75" x14ac:dyDescent="0.2">
      <c r="A268" s="147" t="s">
        <v>43</v>
      </c>
      <c r="B268" s="147" t="s">
        <v>44</v>
      </c>
      <c r="C268" s="148" t="s">
        <v>757</v>
      </c>
      <c r="D268" s="148" t="s">
        <v>758</v>
      </c>
      <c r="E268" s="151"/>
    </row>
    <row r="269" spans="1:5" s="4" customFormat="1" x14ac:dyDescent="0.2">
      <c r="A269" s="136">
        <v>1</v>
      </c>
      <c r="B269" s="136">
        <v>2</v>
      </c>
      <c r="C269" s="133">
        <v>3</v>
      </c>
      <c r="D269" s="133">
        <v>4</v>
      </c>
      <c r="E269" s="146"/>
    </row>
    <row r="270" spans="1:5" x14ac:dyDescent="0.2">
      <c r="A270" s="33" t="s">
        <v>4</v>
      </c>
      <c r="B270" s="46" t="s">
        <v>217</v>
      </c>
      <c r="C270" s="1">
        <v>415239680</v>
      </c>
      <c r="D270" s="1">
        <v>172500</v>
      </c>
    </row>
    <row r="271" spans="1:5" x14ac:dyDescent="0.2">
      <c r="A271" s="33" t="s">
        <v>5</v>
      </c>
      <c r="B271" s="46" t="s">
        <v>41</v>
      </c>
      <c r="C271" s="1">
        <v>0</v>
      </c>
      <c r="D271" s="1">
        <v>0</v>
      </c>
    </row>
    <row r="272" spans="1:5" x14ac:dyDescent="0.2">
      <c r="A272" s="67" t="s">
        <v>6</v>
      </c>
      <c r="B272" s="46" t="s">
        <v>65</v>
      </c>
      <c r="C272" s="1">
        <v>326552620</v>
      </c>
      <c r="D272" s="1">
        <v>7402400</v>
      </c>
    </row>
    <row r="273" spans="1:4" x14ac:dyDescent="0.2">
      <c r="A273" s="67" t="s">
        <v>7</v>
      </c>
      <c r="B273" s="46" t="s">
        <v>46</v>
      </c>
      <c r="C273" s="1">
        <v>179237600</v>
      </c>
      <c r="D273" s="1">
        <v>148777700</v>
      </c>
    </row>
    <row r="274" spans="1:4" x14ac:dyDescent="0.2">
      <c r="A274" s="67" t="s">
        <v>8</v>
      </c>
      <c r="B274" s="46" t="s">
        <v>218</v>
      </c>
      <c r="C274" s="1">
        <v>4494100</v>
      </c>
      <c r="D274" s="1">
        <v>0</v>
      </c>
    </row>
    <row r="275" spans="1:4" x14ac:dyDescent="0.2">
      <c r="A275" s="67" t="s">
        <v>9</v>
      </c>
      <c r="B275" s="46" t="s">
        <v>198</v>
      </c>
      <c r="C275" s="1">
        <v>191110000</v>
      </c>
      <c r="D275" s="1">
        <v>0</v>
      </c>
    </row>
    <row r="276" spans="1:4" x14ac:dyDescent="0.2">
      <c r="A276" s="67" t="s">
        <v>10</v>
      </c>
      <c r="B276" s="46" t="s">
        <v>53</v>
      </c>
      <c r="C276" s="1">
        <v>275115660</v>
      </c>
      <c r="D276" s="1">
        <v>0</v>
      </c>
    </row>
    <row r="277" spans="1:4" x14ac:dyDescent="0.2">
      <c r="A277" s="67" t="s">
        <v>11</v>
      </c>
      <c r="B277" s="46" t="s">
        <v>191</v>
      </c>
      <c r="C277" s="1">
        <v>28689700</v>
      </c>
      <c r="D277" s="1">
        <v>0</v>
      </c>
    </row>
    <row r="278" spans="1:4" x14ac:dyDescent="0.2">
      <c r="A278" s="67" t="s">
        <v>12</v>
      </c>
      <c r="B278" s="46" t="s">
        <v>42</v>
      </c>
      <c r="C278" s="1">
        <v>468738600</v>
      </c>
      <c r="D278" s="1">
        <v>19479000</v>
      </c>
    </row>
    <row r="279" spans="1:4" x14ac:dyDescent="0.2">
      <c r="A279" s="67">
        <v>10</v>
      </c>
      <c r="B279" s="46" t="s">
        <v>219</v>
      </c>
      <c r="C279" s="1">
        <v>1616566940</v>
      </c>
      <c r="D279" s="1">
        <v>0</v>
      </c>
    </row>
    <row r="280" spans="1:4" x14ac:dyDescent="0.2">
      <c r="A280" s="153" t="s">
        <v>15</v>
      </c>
      <c r="B280" s="153"/>
      <c r="C280" s="143">
        <f t="shared" ref="C280:D280" si="189">SUM(C270:C279)</f>
        <v>3505744900</v>
      </c>
      <c r="D280" s="143">
        <f t="shared" si="189"/>
        <v>175831600</v>
      </c>
    </row>
  </sheetData>
  <mergeCells count="2">
    <mergeCell ref="A280:B280"/>
    <mergeCell ref="A267:D267"/>
  </mergeCells>
  <printOptions horizontalCentered="1"/>
  <pageMargins left="0.51181102362204722" right="0" top="0.19685039370078741" bottom="0" header="0" footer="0"/>
  <pageSetup paperSize="9" scale="61" firstPageNumber="4" orientation="portrait" useFirstPageNumber="1" r:id="rId1"/>
  <headerFooter>
    <oddFooter>&amp;C&amp;P</oddFooter>
  </headerFooter>
  <rowBreaks count="7" manualBreakCount="7">
    <brk id="50" max="16383" man="1"/>
    <brk id="68" max="16383" man="1"/>
    <brk id="120" max="5" man="1"/>
    <brk id="135" max="16383" man="1"/>
    <brk id="188" max="16383" man="1"/>
    <brk id="213" max="16383" man="1"/>
    <brk id="265" max="5" man="1"/>
  </rowBreaks>
  <ignoredErrors>
    <ignoredError sqref="A271 B280 A270 D270 A279 A272 D272 A273 D273 A274 D274 A275 D275 A276 D276 A277 D277 A278 D278 D279 C271:D271" numberStoredAsText="1"/>
    <ignoredError sqref="C280:D280" numberStoredAsText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52"/>
  <sheetViews>
    <sheetView view="pageBreakPreview" zoomScale="80" zoomScaleNormal="70" zoomScaleSheetLayoutView="80" workbookViewId="0">
      <pane xSplit="2" ySplit="4" topLeftCell="C4772" activePane="bottomRight" state="frozen"/>
      <selection activeCell="I21" sqref="I21"/>
      <selection pane="topRight" activeCell="I21" sqref="I21"/>
      <selection pane="bottomLeft" activeCell="I21" sqref="I21"/>
      <selection pane="bottomRight" activeCell="J4777" sqref="J4777"/>
    </sheetView>
  </sheetViews>
  <sheetFormatPr defaultColWidth="9.140625" defaultRowHeight="18.75" x14ac:dyDescent="0.2"/>
  <cols>
    <col min="1" max="1" width="20.28515625" style="50" customWidth="1"/>
    <col min="2" max="2" width="76.42578125" style="81" customWidth="1"/>
    <col min="3" max="4" width="19.42578125" style="78" customWidth="1"/>
    <col min="5" max="16384" width="9.140625" style="40"/>
  </cols>
  <sheetData>
    <row r="1" spans="1:4" s="38" customFormat="1" x14ac:dyDescent="0.2">
      <c r="A1" s="36" t="s">
        <v>220</v>
      </c>
      <c r="B1" s="37"/>
      <c r="C1" s="78"/>
      <c r="D1" s="78"/>
    </row>
    <row r="2" spans="1:4" s="38" customFormat="1" x14ac:dyDescent="0.2">
      <c r="A2" s="36"/>
      <c r="B2" s="134"/>
      <c r="C2" s="135"/>
      <c r="D2" s="135"/>
    </row>
    <row r="3" spans="1:4" ht="124.5" customHeight="1" x14ac:dyDescent="0.2">
      <c r="A3" s="147" t="s">
        <v>43</v>
      </c>
      <c r="B3" s="147" t="s">
        <v>44</v>
      </c>
      <c r="C3" s="148" t="s">
        <v>54</v>
      </c>
      <c r="D3" s="148" t="s">
        <v>55</v>
      </c>
    </row>
    <row r="4" spans="1:4" s="79" customFormat="1" ht="18" customHeight="1" x14ac:dyDescent="0.2">
      <c r="A4" s="136">
        <v>1</v>
      </c>
      <c r="B4" s="136">
        <v>2</v>
      </c>
      <c r="C4" s="133">
        <v>3</v>
      </c>
      <c r="D4" s="133">
        <v>4</v>
      </c>
    </row>
    <row r="5" spans="1:4" ht="19.5" x14ac:dyDescent="0.2">
      <c r="A5" s="80"/>
      <c r="C5" s="77"/>
      <c r="D5" s="77"/>
    </row>
    <row r="6" spans="1:4" x14ac:dyDescent="0.2">
      <c r="A6" s="39" t="s">
        <v>221</v>
      </c>
      <c r="B6" s="34"/>
      <c r="C6" s="77"/>
      <c r="D6" s="77"/>
    </row>
    <row r="7" spans="1:4" x14ac:dyDescent="0.2">
      <c r="A7" s="55"/>
      <c r="B7" s="34"/>
      <c r="C7" s="77"/>
      <c r="D7" s="77"/>
    </row>
    <row r="8" spans="1:4" s="38" customFormat="1" x14ac:dyDescent="0.2">
      <c r="A8" s="50" t="s">
        <v>516</v>
      </c>
      <c r="B8" s="46"/>
      <c r="C8" s="77"/>
      <c r="D8" s="77"/>
    </row>
    <row r="9" spans="1:4" s="38" customFormat="1" x14ac:dyDescent="0.2">
      <c r="A9" s="50" t="s">
        <v>225</v>
      </c>
      <c r="B9" s="46"/>
      <c r="C9" s="77"/>
      <c r="D9" s="77"/>
    </row>
    <row r="10" spans="1:4" s="38" customFormat="1" x14ac:dyDescent="0.2">
      <c r="A10" s="50" t="s">
        <v>303</v>
      </c>
      <c r="B10" s="46"/>
      <c r="C10" s="77"/>
      <c r="D10" s="77"/>
    </row>
    <row r="11" spans="1:4" s="38" customFormat="1" x14ac:dyDescent="0.2">
      <c r="A11" s="50" t="s">
        <v>517</v>
      </c>
      <c r="B11" s="46"/>
      <c r="C11" s="77"/>
      <c r="D11" s="77"/>
    </row>
    <row r="12" spans="1:4" s="38" customFormat="1" x14ac:dyDescent="0.2">
      <c r="A12" s="50"/>
      <c r="B12" s="41"/>
      <c r="C12" s="82"/>
      <c r="D12" s="82"/>
    </row>
    <row r="13" spans="1:4" ht="19.5" x14ac:dyDescent="0.2">
      <c r="A13" s="42">
        <v>410000</v>
      </c>
      <c r="B13" s="43" t="s">
        <v>83</v>
      </c>
      <c r="C13" s="44">
        <f>C14+C19+0+0+0</f>
        <v>9737600</v>
      </c>
      <c r="D13" s="44">
        <f>D14+D19+0+0+0</f>
        <v>0</v>
      </c>
    </row>
    <row r="14" spans="1:4" ht="19.5" x14ac:dyDescent="0.2">
      <c r="A14" s="42">
        <v>411000</v>
      </c>
      <c r="B14" s="43" t="s">
        <v>194</v>
      </c>
      <c r="C14" s="44">
        <f>SUM(C15:C18)</f>
        <v>2853900</v>
      </c>
      <c r="D14" s="44">
        <f t="shared" ref="D14" si="0">SUM(D15:D18)</f>
        <v>0</v>
      </c>
    </row>
    <row r="15" spans="1:4" x14ac:dyDescent="0.2">
      <c r="A15" s="54">
        <v>411100</v>
      </c>
      <c r="B15" s="46" t="s">
        <v>84</v>
      </c>
      <c r="C15" s="47">
        <v>2733900</v>
      </c>
      <c r="D15" s="47">
        <v>0</v>
      </c>
    </row>
    <row r="16" spans="1:4" ht="37.5" x14ac:dyDescent="0.2">
      <c r="A16" s="54">
        <v>411200</v>
      </c>
      <c r="B16" s="46" t="s">
        <v>207</v>
      </c>
      <c r="C16" s="47">
        <v>90000</v>
      </c>
      <c r="D16" s="47">
        <v>0</v>
      </c>
    </row>
    <row r="17" spans="1:4" ht="37.5" x14ac:dyDescent="0.2">
      <c r="A17" s="54">
        <v>411300</v>
      </c>
      <c r="B17" s="46" t="s">
        <v>85</v>
      </c>
      <c r="C17" s="47">
        <v>10000</v>
      </c>
      <c r="D17" s="47">
        <v>0</v>
      </c>
    </row>
    <row r="18" spans="1:4" x14ac:dyDescent="0.2">
      <c r="A18" s="54">
        <v>411400</v>
      </c>
      <c r="B18" s="46" t="s">
        <v>86</v>
      </c>
      <c r="C18" s="47">
        <v>20000</v>
      </c>
      <c r="D18" s="47">
        <v>0</v>
      </c>
    </row>
    <row r="19" spans="1:4" ht="40.5" customHeight="1" x14ac:dyDescent="0.2">
      <c r="A19" s="42">
        <v>412000</v>
      </c>
      <c r="B19" s="48" t="s">
        <v>199</v>
      </c>
      <c r="C19" s="44">
        <f>SUM(C20:C37)</f>
        <v>6883700</v>
      </c>
      <c r="D19" s="44">
        <f t="shared" ref="D19" si="1">SUM(D20:D37)</f>
        <v>0</v>
      </c>
    </row>
    <row r="20" spans="1:4" x14ac:dyDescent="0.2">
      <c r="A20" s="54">
        <v>412100</v>
      </c>
      <c r="B20" s="83" t="s">
        <v>87</v>
      </c>
      <c r="C20" s="47">
        <v>47000</v>
      </c>
      <c r="D20" s="47">
        <v>0</v>
      </c>
    </row>
    <row r="21" spans="1:4" ht="37.5" x14ac:dyDescent="0.2">
      <c r="A21" s="54">
        <v>412200</v>
      </c>
      <c r="B21" s="46" t="s">
        <v>208</v>
      </c>
      <c r="C21" s="47">
        <v>300000</v>
      </c>
      <c r="D21" s="47">
        <v>0</v>
      </c>
    </row>
    <row r="22" spans="1:4" x14ac:dyDescent="0.2">
      <c r="A22" s="54">
        <v>412300</v>
      </c>
      <c r="B22" s="46" t="s">
        <v>88</v>
      </c>
      <c r="C22" s="47">
        <v>150000</v>
      </c>
      <c r="D22" s="47">
        <v>0</v>
      </c>
    </row>
    <row r="23" spans="1:4" x14ac:dyDescent="0.2">
      <c r="A23" s="54">
        <v>412400</v>
      </c>
      <c r="B23" s="46" t="s">
        <v>89</v>
      </c>
      <c r="C23" s="47">
        <v>10000</v>
      </c>
      <c r="D23" s="47">
        <v>0</v>
      </c>
    </row>
    <row r="24" spans="1:4" x14ac:dyDescent="0.2">
      <c r="A24" s="54">
        <v>412500</v>
      </c>
      <c r="B24" s="46" t="s">
        <v>90</v>
      </c>
      <c r="C24" s="47">
        <v>250000</v>
      </c>
      <c r="D24" s="47">
        <v>0</v>
      </c>
    </row>
    <row r="25" spans="1:4" x14ac:dyDescent="0.2">
      <c r="A25" s="54">
        <v>412600</v>
      </c>
      <c r="B25" s="46" t="s">
        <v>209</v>
      </c>
      <c r="C25" s="47">
        <v>350000</v>
      </c>
      <c r="D25" s="47">
        <v>0</v>
      </c>
    </row>
    <row r="26" spans="1:4" x14ac:dyDescent="0.2">
      <c r="A26" s="54">
        <v>412700</v>
      </c>
      <c r="B26" s="46" t="s">
        <v>196</v>
      </c>
      <c r="C26" s="47">
        <v>189200</v>
      </c>
      <c r="D26" s="47">
        <v>0</v>
      </c>
    </row>
    <row r="27" spans="1:4" ht="37.5" x14ac:dyDescent="0.2">
      <c r="A27" s="54">
        <v>412800</v>
      </c>
      <c r="B27" s="83" t="s">
        <v>210</v>
      </c>
      <c r="C27" s="47">
        <v>15000</v>
      </c>
      <c r="D27" s="47">
        <v>0</v>
      </c>
    </row>
    <row r="28" spans="1:4" x14ac:dyDescent="0.2">
      <c r="A28" s="54">
        <v>412900</v>
      </c>
      <c r="B28" s="83" t="s">
        <v>518</v>
      </c>
      <c r="C28" s="47">
        <v>5000</v>
      </c>
      <c r="D28" s="47">
        <v>0</v>
      </c>
    </row>
    <row r="29" spans="1:4" x14ac:dyDescent="0.2">
      <c r="A29" s="54">
        <v>412900</v>
      </c>
      <c r="B29" s="83" t="s">
        <v>287</v>
      </c>
      <c r="C29" s="47">
        <v>400000</v>
      </c>
      <c r="D29" s="47">
        <v>0</v>
      </c>
    </row>
    <row r="30" spans="1:4" x14ac:dyDescent="0.2">
      <c r="A30" s="54">
        <v>412900</v>
      </c>
      <c r="B30" s="83" t="s">
        <v>304</v>
      </c>
      <c r="C30" s="47">
        <v>180000</v>
      </c>
      <c r="D30" s="47">
        <v>0</v>
      </c>
    </row>
    <row r="31" spans="1:4" ht="37.5" x14ac:dyDescent="0.2">
      <c r="A31" s="54">
        <v>412900</v>
      </c>
      <c r="B31" s="83" t="s">
        <v>305</v>
      </c>
      <c r="C31" s="47">
        <v>8500</v>
      </c>
      <c r="D31" s="47">
        <v>0</v>
      </c>
    </row>
    <row r="32" spans="1:4" ht="37.5" x14ac:dyDescent="0.2">
      <c r="A32" s="54">
        <v>412900</v>
      </c>
      <c r="B32" s="83" t="s">
        <v>306</v>
      </c>
      <c r="C32" s="47">
        <v>5000</v>
      </c>
      <c r="D32" s="47">
        <v>0</v>
      </c>
    </row>
    <row r="33" spans="1:4" x14ac:dyDescent="0.2">
      <c r="A33" s="54">
        <v>412900</v>
      </c>
      <c r="B33" s="83" t="s">
        <v>288</v>
      </c>
      <c r="C33" s="47">
        <v>135000</v>
      </c>
      <c r="D33" s="47">
        <v>0</v>
      </c>
    </row>
    <row r="34" spans="1:4" x14ac:dyDescent="0.2">
      <c r="A34" s="54">
        <v>412900</v>
      </c>
      <c r="B34" s="46" t="s">
        <v>289</v>
      </c>
      <c r="C34" s="47">
        <v>17000</v>
      </c>
      <c r="D34" s="47">
        <v>0</v>
      </c>
    </row>
    <row r="35" spans="1:4" ht="37.5" x14ac:dyDescent="0.2">
      <c r="A35" s="54">
        <v>412900</v>
      </c>
      <c r="B35" s="46" t="s">
        <v>519</v>
      </c>
      <c r="C35" s="47">
        <v>2305500</v>
      </c>
      <c r="D35" s="47">
        <v>0</v>
      </c>
    </row>
    <row r="36" spans="1:4" ht="37.5" x14ac:dyDescent="0.2">
      <c r="A36" s="54">
        <v>412900</v>
      </c>
      <c r="B36" s="46" t="s">
        <v>520</v>
      </c>
      <c r="C36" s="47">
        <v>2016500</v>
      </c>
      <c r="D36" s="47">
        <v>0</v>
      </c>
    </row>
    <row r="37" spans="1:4" ht="37.5" x14ac:dyDescent="0.2">
      <c r="A37" s="54">
        <v>412900</v>
      </c>
      <c r="B37" s="46" t="s">
        <v>521</v>
      </c>
      <c r="C37" s="47">
        <v>500000</v>
      </c>
      <c r="D37" s="47">
        <v>0</v>
      </c>
    </row>
    <row r="38" spans="1:4" ht="40.5" customHeight="1" x14ac:dyDescent="0.2">
      <c r="A38" s="42">
        <v>510000</v>
      </c>
      <c r="B38" s="48" t="s">
        <v>146</v>
      </c>
      <c r="C38" s="44">
        <f>C39+C42</f>
        <v>495000</v>
      </c>
      <c r="D38" s="44">
        <f>D39+D42</f>
        <v>0</v>
      </c>
    </row>
    <row r="39" spans="1:4" ht="19.5" x14ac:dyDescent="0.2">
      <c r="A39" s="42">
        <v>511000</v>
      </c>
      <c r="B39" s="48" t="s">
        <v>147</v>
      </c>
      <c r="C39" s="44">
        <f>SUM(C40:C41)</f>
        <v>400000</v>
      </c>
      <c r="D39" s="44">
        <f>SUM(D40:D41)</f>
        <v>0</v>
      </c>
    </row>
    <row r="40" spans="1:4" ht="37.5" x14ac:dyDescent="0.2">
      <c r="A40" s="54">
        <v>511200</v>
      </c>
      <c r="B40" s="46" t="s">
        <v>149</v>
      </c>
      <c r="C40" s="47">
        <v>200000</v>
      </c>
      <c r="D40" s="47">
        <v>0</v>
      </c>
    </row>
    <row r="41" spans="1:4" x14ac:dyDescent="0.2">
      <c r="A41" s="54">
        <v>511300</v>
      </c>
      <c r="B41" s="46" t="s">
        <v>150</v>
      </c>
      <c r="C41" s="47">
        <v>200000</v>
      </c>
      <c r="D41" s="47">
        <v>0</v>
      </c>
    </row>
    <row r="42" spans="1:4" ht="39" x14ac:dyDescent="0.2">
      <c r="A42" s="42">
        <v>516000</v>
      </c>
      <c r="B42" s="48" t="s">
        <v>157</v>
      </c>
      <c r="C42" s="44">
        <f t="shared" ref="C42:D42" si="2">C43</f>
        <v>95000</v>
      </c>
      <c r="D42" s="44">
        <f t="shared" si="2"/>
        <v>0</v>
      </c>
    </row>
    <row r="43" spans="1:4" x14ac:dyDescent="0.2">
      <c r="A43" s="54">
        <v>516100</v>
      </c>
      <c r="B43" s="46" t="s">
        <v>157</v>
      </c>
      <c r="C43" s="47">
        <v>95000</v>
      </c>
      <c r="D43" s="47">
        <v>0</v>
      </c>
    </row>
    <row r="44" spans="1:4" s="59" customFormat="1" ht="19.5" x14ac:dyDescent="0.2">
      <c r="A44" s="42">
        <v>630000</v>
      </c>
      <c r="B44" s="48" t="s">
        <v>184</v>
      </c>
      <c r="C44" s="44">
        <f>0+C45</f>
        <v>70000</v>
      </c>
      <c r="D44" s="44">
        <f>0+D45</f>
        <v>0</v>
      </c>
    </row>
    <row r="45" spans="1:4" s="59" customFormat="1" ht="19.5" x14ac:dyDescent="0.2">
      <c r="A45" s="42">
        <v>638000</v>
      </c>
      <c r="B45" s="48" t="s">
        <v>121</v>
      </c>
      <c r="C45" s="44">
        <f t="shared" ref="C45:D45" si="3">C46</f>
        <v>70000</v>
      </c>
      <c r="D45" s="44">
        <f t="shared" si="3"/>
        <v>0</v>
      </c>
    </row>
    <row r="46" spans="1:4" x14ac:dyDescent="0.2">
      <c r="A46" s="54">
        <v>638100</v>
      </c>
      <c r="B46" s="46" t="s">
        <v>189</v>
      </c>
      <c r="C46" s="47">
        <v>70000</v>
      </c>
      <c r="D46" s="47">
        <v>0</v>
      </c>
    </row>
    <row r="47" spans="1:4" x14ac:dyDescent="0.2">
      <c r="A47" s="84"/>
      <c r="B47" s="85" t="s">
        <v>222</v>
      </c>
      <c r="C47" s="86">
        <f>C13+C38+C44</f>
        <v>10302600</v>
      </c>
      <c r="D47" s="86">
        <f>D13+D38+D44</f>
        <v>0</v>
      </c>
    </row>
    <row r="48" spans="1:4" s="38" customFormat="1" x14ac:dyDescent="0.2">
      <c r="A48" s="33"/>
      <c r="B48" s="87"/>
      <c r="C48" s="82"/>
      <c r="D48" s="82"/>
    </row>
    <row r="49" spans="1:4" s="38" customFormat="1" x14ac:dyDescent="0.2">
      <c r="A49" s="55"/>
      <c r="B49" s="34"/>
      <c r="C49" s="88"/>
      <c r="D49" s="88"/>
    </row>
    <row r="50" spans="1:4" s="38" customFormat="1" ht="19.5" x14ac:dyDescent="0.2">
      <c r="A50" s="50" t="s">
        <v>522</v>
      </c>
      <c r="B50" s="48"/>
      <c r="C50" s="88"/>
      <c r="D50" s="88"/>
    </row>
    <row r="51" spans="1:4" s="38" customFormat="1" ht="19.5" x14ac:dyDescent="0.2">
      <c r="A51" s="50" t="s">
        <v>226</v>
      </c>
      <c r="B51" s="48"/>
      <c r="C51" s="88"/>
      <c r="D51" s="88"/>
    </row>
    <row r="52" spans="1:4" s="38" customFormat="1" ht="19.5" x14ac:dyDescent="0.2">
      <c r="A52" s="50" t="s">
        <v>307</v>
      </c>
      <c r="B52" s="48"/>
      <c r="C52" s="88"/>
      <c r="D52" s="88"/>
    </row>
    <row r="53" spans="1:4" s="38" customFormat="1" ht="19.5" x14ac:dyDescent="0.2">
      <c r="A53" s="50" t="s">
        <v>517</v>
      </c>
      <c r="B53" s="48"/>
      <c r="C53" s="88"/>
      <c r="D53" s="88"/>
    </row>
    <row r="54" spans="1:4" s="38" customFormat="1" x14ac:dyDescent="0.2">
      <c r="A54" s="50"/>
      <c r="B54" s="41"/>
      <c r="C54" s="82"/>
      <c r="D54" s="82"/>
    </row>
    <row r="55" spans="1:4" s="38" customFormat="1" ht="20.25" customHeight="1" x14ac:dyDescent="0.2">
      <c r="A55" s="51">
        <v>410000</v>
      </c>
      <c r="B55" s="43" t="s">
        <v>83</v>
      </c>
      <c r="C55" s="89">
        <f>C56+C61+C76+0+C79</f>
        <v>10666500</v>
      </c>
      <c r="D55" s="89">
        <f>D56+D61+D76+0+D79</f>
        <v>0</v>
      </c>
    </row>
    <row r="56" spans="1:4" s="38" customFormat="1" ht="19.5" x14ac:dyDescent="0.2">
      <c r="A56" s="51">
        <v>411000</v>
      </c>
      <c r="B56" s="43" t="s">
        <v>194</v>
      </c>
      <c r="C56" s="89">
        <f t="shared" ref="C56" si="4">SUM(C57:C60)</f>
        <v>7734500</v>
      </c>
      <c r="D56" s="89">
        <f t="shared" ref="D56" si="5">SUM(D57:D60)</f>
        <v>0</v>
      </c>
    </row>
    <row r="57" spans="1:4" s="38" customFormat="1" x14ac:dyDescent="0.2">
      <c r="A57" s="53">
        <v>411100</v>
      </c>
      <c r="B57" s="46" t="s">
        <v>84</v>
      </c>
      <c r="C57" s="88">
        <v>7086300</v>
      </c>
      <c r="D57" s="47">
        <v>0</v>
      </c>
    </row>
    <row r="58" spans="1:4" s="38" customFormat="1" ht="37.5" x14ac:dyDescent="0.2">
      <c r="A58" s="53">
        <v>411200</v>
      </c>
      <c r="B58" s="46" t="s">
        <v>207</v>
      </c>
      <c r="C58" s="88">
        <v>553200</v>
      </c>
      <c r="D58" s="47">
        <v>0</v>
      </c>
    </row>
    <row r="59" spans="1:4" s="38" customFormat="1" ht="37.5" x14ac:dyDescent="0.2">
      <c r="A59" s="53">
        <v>411300</v>
      </c>
      <c r="B59" s="46" t="s">
        <v>85</v>
      </c>
      <c r="C59" s="88">
        <v>30000</v>
      </c>
      <c r="D59" s="47">
        <v>0</v>
      </c>
    </row>
    <row r="60" spans="1:4" s="38" customFormat="1" x14ac:dyDescent="0.2">
      <c r="A60" s="53">
        <v>411400</v>
      </c>
      <c r="B60" s="46" t="s">
        <v>86</v>
      </c>
      <c r="C60" s="88">
        <v>65000</v>
      </c>
      <c r="D60" s="47">
        <v>0</v>
      </c>
    </row>
    <row r="61" spans="1:4" s="38" customFormat="1" ht="40.5" customHeight="1" x14ac:dyDescent="0.2">
      <c r="A61" s="51">
        <v>412000</v>
      </c>
      <c r="B61" s="48" t="s">
        <v>199</v>
      </c>
      <c r="C61" s="89">
        <f>SUM(C62:C75)</f>
        <v>2382000</v>
      </c>
      <c r="D61" s="89">
        <f>SUM(D62:D75)</f>
        <v>0</v>
      </c>
    </row>
    <row r="62" spans="1:4" s="38" customFormat="1" ht="37.5" x14ac:dyDescent="0.2">
      <c r="A62" s="53">
        <v>412200</v>
      </c>
      <c r="B62" s="46" t="s">
        <v>208</v>
      </c>
      <c r="C62" s="88">
        <v>146000</v>
      </c>
      <c r="D62" s="47">
        <v>0</v>
      </c>
    </row>
    <row r="63" spans="1:4" s="38" customFormat="1" x14ac:dyDescent="0.2">
      <c r="A63" s="53">
        <v>412300</v>
      </c>
      <c r="B63" s="46" t="s">
        <v>88</v>
      </c>
      <c r="C63" s="88">
        <v>100000</v>
      </c>
      <c r="D63" s="47">
        <v>0</v>
      </c>
    </row>
    <row r="64" spans="1:4" s="38" customFormat="1" x14ac:dyDescent="0.2">
      <c r="A64" s="53">
        <v>412500</v>
      </c>
      <c r="B64" s="46" t="s">
        <v>90</v>
      </c>
      <c r="C64" s="88">
        <v>110000</v>
      </c>
      <c r="D64" s="47">
        <v>0</v>
      </c>
    </row>
    <row r="65" spans="1:4" s="38" customFormat="1" x14ac:dyDescent="0.2">
      <c r="A65" s="53">
        <v>412600</v>
      </c>
      <c r="B65" s="46" t="s">
        <v>209</v>
      </c>
      <c r="C65" s="88">
        <v>280000</v>
      </c>
      <c r="D65" s="47">
        <v>0</v>
      </c>
    </row>
    <row r="66" spans="1:4" s="38" customFormat="1" x14ac:dyDescent="0.2">
      <c r="A66" s="53">
        <v>412600</v>
      </c>
      <c r="B66" s="46" t="s">
        <v>523</v>
      </c>
      <c r="C66" s="88">
        <v>240000</v>
      </c>
      <c r="D66" s="47">
        <v>0</v>
      </c>
    </row>
    <row r="67" spans="1:4" s="38" customFormat="1" x14ac:dyDescent="0.2">
      <c r="A67" s="53">
        <v>412700</v>
      </c>
      <c r="B67" s="46" t="s">
        <v>196</v>
      </c>
      <c r="C67" s="88">
        <v>200000</v>
      </c>
      <c r="D67" s="47">
        <v>0</v>
      </c>
    </row>
    <row r="68" spans="1:4" s="38" customFormat="1" ht="37.5" x14ac:dyDescent="0.2">
      <c r="A68" s="53">
        <v>412800</v>
      </c>
      <c r="B68" s="46" t="s">
        <v>210</v>
      </c>
      <c r="C68" s="88">
        <v>7000</v>
      </c>
      <c r="D68" s="47">
        <v>0</v>
      </c>
    </row>
    <row r="69" spans="1:4" s="38" customFormat="1" x14ac:dyDescent="0.2">
      <c r="A69" s="53">
        <v>412900</v>
      </c>
      <c r="B69" s="83" t="s">
        <v>518</v>
      </c>
      <c r="C69" s="88">
        <v>4000</v>
      </c>
      <c r="D69" s="47">
        <v>0</v>
      </c>
    </row>
    <row r="70" spans="1:4" s="38" customFormat="1" x14ac:dyDescent="0.2">
      <c r="A70" s="53">
        <v>412900</v>
      </c>
      <c r="B70" s="46" t="s">
        <v>524</v>
      </c>
      <c r="C70" s="88">
        <v>1000000</v>
      </c>
      <c r="D70" s="47">
        <v>0</v>
      </c>
    </row>
    <row r="71" spans="1:4" s="38" customFormat="1" x14ac:dyDescent="0.2">
      <c r="A71" s="53">
        <v>412900</v>
      </c>
      <c r="B71" s="46" t="s">
        <v>287</v>
      </c>
      <c r="C71" s="88">
        <v>220000</v>
      </c>
      <c r="D71" s="47">
        <v>0</v>
      </c>
    </row>
    <row r="72" spans="1:4" s="38" customFormat="1" x14ac:dyDescent="0.2">
      <c r="A72" s="53">
        <v>412900</v>
      </c>
      <c r="B72" s="83" t="s">
        <v>304</v>
      </c>
      <c r="C72" s="88">
        <v>50000</v>
      </c>
      <c r="D72" s="47">
        <v>0</v>
      </c>
    </row>
    <row r="73" spans="1:4" s="38" customFormat="1" ht="37.5" x14ac:dyDescent="0.2">
      <c r="A73" s="53">
        <v>412900</v>
      </c>
      <c r="B73" s="83" t="s">
        <v>305</v>
      </c>
      <c r="C73" s="88">
        <v>12000</v>
      </c>
      <c r="D73" s="47">
        <v>0</v>
      </c>
    </row>
    <row r="74" spans="1:4" s="38" customFormat="1" ht="37.5" x14ac:dyDescent="0.2">
      <c r="A74" s="53">
        <v>412900</v>
      </c>
      <c r="B74" s="46" t="s">
        <v>306</v>
      </c>
      <c r="C74" s="88">
        <v>13000</v>
      </c>
      <c r="D74" s="47">
        <v>0</v>
      </c>
    </row>
    <row r="75" spans="1:4" s="38" customFormat="1" x14ac:dyDescent="0.2">
      <c r="A75" s="53">
        <v>412900</v>
      </c>
      <c r="B75" s="46" t="s">
        <v>525</v>
      </c>
      <c r="C75" s="88">
        <v>0</v>
      </c>
      <c r="D75" s="47">
        <v>0</v>
      </c>
    </row>
    <row r="76" spans="1:4" s="38" customFormat="1" ht="19.5" x14ac:dyDescent="0.2">
      <c r="A76" s="51">
        <v>415000</v>
      </c>
      <c r="B76" s="48" t="s">
        <v>47</v>
      </c>
      <c r="C76" s="89">
        <f t="shared" ref="C76" si="6">SUM(C77:C78)</f>
        <v>530000</v>
      </c>
      <c r="D76" s="89">
        <f t="shared" ref="D76" si="7">SUM(D77:D78)</f>
        <v>0</v>
      </c>
    </row>
    <row r="77" spans="1:4" s="38" customFormat="1" x14ac:dyDescent="0.2">
      <c r="A77" s="53">
        <v>415200</v>
      </c>
      <c r="B77" s="46" t="s">
        <v>482</v>
      </c>
      <c r="C77" s="88">
        <v>500000</v>
      </c>
      <c r="D77" s="47">
        <v>0</v>
      </c>
    </row>
    <row r="78" spans="1:4" s="38" customFormat="1" x14ac:dyDescent="0.2">
      <c r="A78" s="53">
        <v>415200</v>
      </c>
      <c r="B78" s="46" t="s">
        <v>308</v>
      </c>
      <c r="C78" s="88">
        <v>30000</v>
      </c>
      <c r="D78" s="47">
        <v>0</v>
      </c>
    </row>
    <row r="79" spans="1:4" s="49" customFormat="1" ht="39" x14ac:dyDescent="0.2">
      <c r="A79" s="42">
        <v>416000</v>
      </c>
      <c r="B79" s="48" t="s">
        <v>201</v>
      </c>
      <c r="C79" s="89">
        <f t="shared" ref="C79:D79" si="8">C80</f>
        <v>20000</v>
      </c>
      <c r="D79" s="89">
        <f t="shared" si="8"/>
        <v>0</v>
      </c>
    </row>
    <row r="80" spans="1:4" s="38" customFormat="1" x14ac:dyDescent="0.2">
      <c r="A80" s="54">
        <v>416100</v>
      </c>
      <c r="B80" s="46" t="s">
        <v>223</v>
      </c>
      <c r="C80" s="88">
        <v>20000</v>
      </c>
      <c r="D80" s="47">
        <v>0</v>
      </c>
    </row>
    <row r="81" spans="1:4" s="49" customFormat="1" ht="19.5" x14ac:dyDescent="0.2">
      <c r="A81" s="51">
        <v>480000</v>
      </c>
      <c r="B81" s="48" t="s">
        <v>142</v>
      </c>
      <c r="C81" s="89">
        <f t="shared" ref="C81:D82" si="9">C82</f>
        <v>2000</v>
      </c>
      <c r="D81" s="89">
        <f t="shared" si="9"/>
        <v>0</v>
      </c>
    </row>
    <row r="82" spans="1:4" s="49" customFormat="1" ht="19.5" x14ac:dyDescent="0.2">
      <c r="A82" s="51">
        <v>488000</v>
      </c>
      <c r="B82" s="48" t="s">
        <v>99</v>
      </c>
      <c r="C82" s="89">
        <f t="shared" si="9"/>
        <v>2000</v>
      </c>
      <c r="D82" s="89">
        <f t="shared" si="9"/>
        <v>0</v>
      </c>
    </row>
    <row r="83" spans="1:4" s="38" customFormat="1" x14ac:dyDescent="0.2">
      <c r="A83" s="53">
        <v>488100</v>
      </c>
      <c r="B83" s="46" t="s">
        <v>99</v>
      </c>
      <c r="C83" s="88">
        <v>2000</v>
      </c>
      <c r="D83" s="47">
        <v>0</v>
      </c>
    </row>
    <row r="84" spans="1:4" s="38" customFormat="1" ht="40.5" customHeight="1" x14ac:dyDescent="0.2">
      <c r="A84" s="51">
        <v>510000</v>
      </c>
      <c r="B84" s="48" t="s">
        <v>146</v>
      </c>
      <c r="C84" s="89">
        <f>C85+C91+C89+0</f>
        <v>500000</v>
      </c>
      <c r="D84" s="89">
        <f>D85+D91+D89+0</f>
        <v>0</v>
      </c>
    </row>
    <row r="85" spans="1:4" s="38" customFormat="1" ht="19.5" x14ac:dyDescent="0.2">
      <c r="A85" s="51">
        <v>511000</v>
      </c>
      <c r="B85" s="48" t="s">
        <v>147</v>
      </c>
      <c r="C85" s="89">
        <f>SUM(C86:C88)</f>
        <v>300000</v>
      </c>
      <c r="D85" s="89">
        <f>SUM(D86:D88)</f>
        <v>0</v>
      </c>
    </row>
    <row r="86" spans="1:4" s="38" customFormat="1" ht="37.5" x14ac:dyDescent="0.2">
      <c r="A86" s="53">
        <v>511200</v>
      </c>
      <c r="B86" s="46" t="s">
        <v>149</v>
      </c>
      <c r="C86" s="88">
        <v>100000</v>
      </c>
      <c r="D86" s="47">
        <v>0</v>
      </c>
    </row>
    <row r="87" spans="1:4" s="38" customFormat="1" x14ac:dyDescent="0.2">
      <c r="A87" s="53">
        <v>511300</v>
      </c>
      <c r="B87" s="46" t="s">
        <v>150</v>
      </c>
      <c r="C87" s="88">
        <v>100000</v>
      </c>
      <c r="D87" s="47">
        <v>0</v>
      </c>
    </row>
    <row r="88" spans="1:4" s="38" customFormat="1" x14ac:dyDescent="0.2">
      <c r="A88" s="53">
        <v>511700</v>
      </c>
      <c r="B88" s="46" t="s">
        <v>153</v>
      </c>
      <c r="C88" s="88">
        <v>100000</v>
      </c>
      <c r="D88" s="47">
        <v>0</v>
      </c>
    </row>
    <row r="89" spans="1:4" s="49" customFormat="1" ht="19.5" x14ac:dyDescent="0.2">
      <c r="A89" s="51">
        <v>513000</v>
      </c>
      <c r="B89" s="48" t="s">
        <v>155</v>
      </c>
      <c r="C89" s="89">
        <f t="shared" ref="C89:D89" si="10">C90</f>
        <v>170000</v>
      </c>
      <c r="D89" s="89">
        <f t="shared" si="10"/>
        <v>0</v>
      </c>
    </row>
    <row r="90" spans="1:4" s="38" customFormat="1" x14ac:dyDescent="0.2">
      <c r="A90" s="53">
        <v>513700</v>
      </c>
      <c r="B90" s="46" t="s">
        <v>309</v>
      </c>
      <c r="C90" s="88">
        <v>170000</v>
      </c>
      <c r="D90" s="47">
        <v>0</v>
      </c>
    </row>
    <row r="91" spans="1:4" s="38" customFormat="1" ht="39" x14ac:dyDescent="0.2">
      <c r="A91" s="51">
        <v>516000</v>
      </c>
      <c r="B91" s="48" t="s">
        <v>157</v>
      </c>
      <c r="C91" s="89">
        <f t="shared" ref="C91:D91" si="11">C92</f>
        <v>30000</v>
      </c>
      <c r="D91" s="89">
        <f t="shared" si="11"/>
        <v>0</v>
      </c>
    </row>
    <row r="92" spans="1:4" s="38" customFormat="1" x14ac:dyDescent="0.2">
      <c r="A92" s="53">
        <v>516100</v>
      </c>
      <c r="B92" s="46" t="s">
        <v>157</v>
      </c>
      <c r="C92" s="88">
        <v>30000</v>
      </c>
      <c r="D92" s="47">
        <v>0</v>
      </c>
    </row>
    <row r="93" spans="1:4" s="49" customFormat="1" ht="19.5" x14ac:dyDescent="0.2">
      <c r="A93" s="51">
        <v>630000</v>
      </c>
      <c r="B93" s="48" t="s">
        <v>184</v>
      </c>
      <c r="C93" s="89">
        <f>C94+0</f>
        <v>50000</v>
      </c>
      <c r="D93" s="89">
        <f>D94+0</f>
        <v>0</v>
      </c>
    </row>
    <row r="94" spans="1:4" s="49" customFormat="1" ht="19.5" x14ac:dyDescent="0.2">
      <c r="A94" s="51">
        <v>638000</v>
      </c>
      <c r="B94" s="48" t="s">
        <v>121</v>
      </c>
      <c r="C94" s="89">
        <f t="shared" ref="C94:D94" si="12">C95</f>
        <v>50000</v>
      </c>
      <c r="D94" s="89">
        <f t="shared" si="12"/>
        <v>0</v>
      </c>
    </row>
    <row r="95" spans="1:4" s="38" customFormat="1" x14ac:dyDescent="0.2">
      <c r="A95" s="53">
        <v>638100</v>
      </c>
      <c r="B95" s="46" t="s">
        <v>189</v>
      </c>
      <c r="C95" s="88">
        <v>50000</v>
      </c>
      <c r="D95" s="47">
        <v>0</v>
      </c>
    </row>
    <row r="96" spans="1:4" s="38" customFormat="1" x14ac:dyDescent="0.2">
      <c r="A96" s="90"/>
      <c r="B96" s="85" t="s">
        <v>222</v>
      </c>
      <c r="C96" s="91">
        <f>C55+C84+C93+C81</f>
        <v>11218500</v>
      </c>
      <c r="D96" s="91">
        <f>D55+D84+D93+D81</f>
        <v>0</v>
      </c>
    </row>
    <row r="97" spans="1:4" s="38" customFormat="1" x14ac:dyDescent="0.2">
      <c r="A97" s="33"/>
      <c r="B97" s="34"/>
      <c r="C97" s="88"/>
      <c r="D97" s="88"/>
    </row>
    <row r="98" spans="1:4" s="38" customFormat="1" x14ac:dyDescent="0.2">
      <c r="A98" s="55"/>
      <c r="B98" s="34"/>
      <c r="C98" s="88"/>
      <c r="D98" s="88"/>
    </row>
    <row r="99" spans="1:4" s="38" customFormat="1" ht="19.5" x14ac:dyDescent="0.2">
      <c r="A99" s="50" t="s">
        <v>526</v>
      </c>
      <c r="B99" s="48"/>
      <c r="C99" s="88"/>
      <c r="D99" s="88"/>
    </row>
    <row r="100" spans="1:4" s="38" customFormat="1" ht="19.5" x14ac:dyDescent="0.2">
      <c r="A100" s="50" t="s">
        <v>226</v>
      </c>
      <c r="B100" s="48"/>
      <c r="C100" s="88"/>
      <c r="D100" s="88"/>
    </row>
    <row r="101" spans="1:4" s="38" customFormat="1" ht="19.5" x14ac:dyDescent="0.2">
      <c r="A101" s="50" t="s">
        <v>310</v>
      </c>
      <c r="B101" s="48"/>
      <c r="C101" s="88"/>
      <c r="D101" s="88"/>
    </row>
    <row r="102" spans="1:4" s="38" customFormat="1" ht="19.5" x14ac:dyDescent="0.2">
      <c r="A102" s="50" t="s">
        <v>517</v>
      </c>
      <c r="B102" s="48"/>
      <c r="C102" s="88"/>
      <c r="D102" s="88"/>
    </row>
    <row r="103" spans="1:4" s="38" customFormat="1" x14ac:dyDescent="0.2">
      <c r="A103" s="50"/>
      <c r="B103" s="41"/>
      <c r="C103" s="82"/>
      <c r="D103" s="82"/>
    </row>
    <row r="104" spans="1:4" s="38" customFormat="1" ht="20.25" customHeight="1" x14ac:dyDescent="0.2">
      <c r="A104" s="51">
        <v>410000</v>
      </c>
      <c r="B104" s="43" t="s">
        <v>83</v>
      </c>
      <c r="C104" s="89">
        <f t="shared" ref="C104" si="13">C105+C110+C122+C124</f>
        <v>3614300</v>
      </c>
      <c r="D104" s="89">
        <f t="shared" ref="D104" si="14">D105+D110+D122+D124</f>
        <v>0</v>
      </c>
    </row>
    <row r="105" spans="1:4" s="38" customFormat="1" ht="19.5" x14ac:dyDescent="0.2">
      <c r="A105" s="51">
        <v>411000</v>
      </c>
      <c r="B105" s="43" t="s">
        <v>194</v>
      </c>
      <c r="C105" s="89">
        <f t="shared" ref="C105" si="15">SUM(C106:C109)</f>
        <v>3030800</v>
      </c>
      <c r="D105" s="89">
        <f t="shared" ref="D105" si="16">SUM(D106:D109)</f>
        <v>0</v>
      </c>
    </row>
    <row r="106" spans="1:4" s="38" customFormat="1" x14ac:dyDescent="0.2">
      <c r="A106" s="53">
        <v>411100</v>
      </c>
      <c r="B106" s="46" t="s">
        <v>84</v>
      </c>
      <c r="C106" s="88">
        <v>2821300</v>
      </c>
      <c r="D106" s="47">
        <v>0</v>
      </c>
    </row>
    <row r="107" spans="1:4" s="38" customFormat="1" ht="37.5" x14ac:dyDescent="0.2">
      <c r="A107" s="53">
        <v>411200</v>
      </c>
      <c r="B107" s="46" t="s">
        <v>207</v>
      </c>
      <c r="C107" s="88">
        <v>159500</v>
      </c>
      <c r="D107" s="47">
        <v>0</v>
      </c>
    </row>
    <row r="108" spans="1:4" s="38" customFormat="1" ht="37.5" x14ac:dyDescent="0.2">
      <c r="A108" s="53">
        <v>411300</v>
      </c>
      <c r="B108" s="46" t="s">
        <v>85</v>
      </c>
      <c r="C108" s="88">
        <v>25000</v>
      </c>
      <c r="D108" s="47">
        <v>0</v>
      </c>
    </row>
    <row r="109" spans="1:4" s="38" customFormat="1" x14ac:dyDescent="0.2">
      <c r="A109" s="53">
        <v>411400</v>
      </c>
      <c r="B109" s="46" t="s">
        <v>86</v>
      </c>
      <c r="C109" s="88">
        <v>25000</v>
      </c>
      <c r="D109" s="47">
        <v>0</v>
      </c>
    </row>
    <row r="110" spans="1:4" s="38" customFormat="1" ht="40.5" customHeight="1" x14ac:dyDescent="0.2">
      <c r="A110" s="51">
        <v>412000</v>
      </c>
      <c r="B110" s="48" t="s">
        <v>199</v>
      </c>
      <c r="C110" s="89">
        <f t="shared" ref="C110" si="17">SUM(C111:C121)</f>
        <v>393500</v>
      </c>
      <c r="D110" s="89">
        <f t="shared" ref="D110" si="18">SUM(D111:D121)</f>
        <v>0</v>
      </c>
    </row>
    <row r="111" spans="1:4" s="38" customFormat="1" ht="37.5" x14ac:dyDescent="0.2">
      <c r="A111" s="53">
        <v>412200</v>
      </c>
      <c r="B111" s="46" t="s">
        <v>208</v>
      </c>
      <c r="C111" s="88">
        <v>14000</v>
      </c>
      <c r="D111" s="47">
        <v>0</v>
      </c>
    </row>
    <row r="112" spans="1:4" s="38" customFormat="1" x14ac:dyDescent="0.2">
      <c r="A112" s="53">
        <v>412300</v>
      </c>
      <c r="B112" s="46" t="s">
        <v>88</v>
      </c>
      <c r="C112" s="88">
        <v>39000</v>
      </c>
      <c r="D112" s="47">
        <v>0</v>
      </c>
    </row>
    <row r="113" spans="1:4" s="38" customFormat="1" x14ac:dyDescent="0.2">
      <c r="A113" s="53">
        <v>412500</v>
      </c>
      <c r="B113" s="46" t="s">
        <v>90</v>
      </c>
      <c r="C113" s="88">
        <v>30000</v>
      </c>
      <c r="D113" s="47">
        <v>0</v>
      </c>
    </row>
    <row r="114" spans="1:4" s="38" customFormat="1" x14ac:dyDescent="0.2">
      <c r="A114" s="53">
        <v>412600</v>
      </c>
      <c r="B114" s="46" t="s">
        <v>209</v>
      </c>
      <c r="C114" s="88">
        <v>60000</v>
      </c>
      <c r="D114" s="47">
        <v>0</v>
      </c>
    </row>
    <row r="115" spans="1:4" s="38" customFormat="1" x14ac:dyDescent="0.2">
      <c r="A115" s="53">
        <v>412700</v>
      </c>
      <c r="B115" s="46" t="s">
        <v>196</v>
      </c>
      <c r="C115" s="88">
        <v>15000</v>
      </c>
      <c r="D115" s="47">
        <v>0</v>
      </c>
    </row>
    <row r="116" spans="1:4" s="38" customFormat="1" x14ac:dyDescent="0.2">
      <c r="A116" s="53">
        <v>412900</v>
      </c>
      <c r="B116" s="83" t="s">
        <v>518</v>
      </c>
      <c r="C116" s="88">
        <v>1500</v>
      </c>
      <c r="D116" s="47">
        <v>0</v>
      </c>
    </row>
    <row r="117" spans="1:4" s="38" customFormat="1" x14ac:dyDescent="0.2">
      <c r="A117" s="53">
        <v>412900</v>
      </c>
      <c r="B117" s="83" t="s">
        <v>290</v>
      </c>
      <c r="C117" s="88">
        <v>200000</v>
      </c>
      <c r="D117" s="47">
        <v>0</v>
      </c>
    </row>
    <row r="118" spans="1:4" s="38" customFormat="1" x14ac:dyDescent="0.2">
      <c r="A118" s="53">
        <v>412900</v>
      </c>
      <c r="B118" s="83" t="s">
        <v>304</v>
      </c>
      <c r="C118" s="88">
        <v>16000</v>
      </c>
      <c r="D118" s="47">
        <v>0</v>
      </c>
    </row>
    <row r="119" spans="1:4" s="38" customFormat="1" ht="37.5" x14ac:dyDescent="0.2">
      <c r="A119" s="53">
        <v>412900</v>
      </c>
      <c r="B119" s="83" t="s">
        <v>305</v>
      </c>
      <c r="C119" s="88">
        <v>8000</v>
      </c>
      <c r="D119" s="47">
        <v>0</v>
      </c>
    </row>
    <row r="120" spans="1:4" s="38" customFormat="1" ht="37.5" x14ac:dyDescent="0.2">
      <c r="A120" s="53">
        <v>412900</v>
      </c>
      <c r="B120" s="83" t="s">
        <v>306</v>
      </c>
      <c r="C120" s="88">
        <v>5000</v>
      </c>
      <c r="D120" s="47">
        <v>0</v>
      </c>
    </row>
    <row r="121" spans="1:4" s="38" customFormat="1" x14ac:dyDescent="0.2">
      <c r="A121" s="53">
        <v>412900</v>
      </c>
      <c r="B121" s="46" t="s">
        <v>289</v>
      </c>
      <c r="C121" s="88">
        <v>5000</v>
      </c>
      <c r="D121" s="47">
        <v>0</v>
      </c>
    </row>
    <row r="122" spans="1:4" s="38" customFormat="1" ht="19.5" x14ac:dyDescent="0.2">
      <c r="A122" s="51">
        <v>415000</v>
      </c>
      <c r="B122" s="48" t="s">
        <v>47</v>
      </c>
      <c r="C122" s="89">
        <f t="shared" ref="C122:D122" si="19">SUM(C123:C123)</f>
        <v>175000</v>
      </c>
      <c r="D122" s="89">
        <f t="shared" si="19"/>
        <v>0</v>
      </c>
    </row>
    <row r="123" spans="1:4" s="38" customFormat="1" x14ac:dyDescent="0.2">
      <c r="A123" s="53">
        <v>415200</v>
      </c>
      <c r="B123" s="46" t="s">
        <v>291</v>
      </c>
      <c r="C123" s="88">
        <v>175000</v>
      </c>
      <c r="D123" s="47">
        <v>0</v>
      </c>
    </row>
    <row r="124" spans="1:4" s="49" customFormat="1" ht="39" x14ac:dyDescent="0.2">
      <c r="A124" s="51">
        <v>418000</v>
      </c>
      <c r="B124" s="48" t="s">
        <v>203</v>
      </c>
      <c r="C124" s="89">
        <f t="shared" ref="C124:D124" si="20">C125</f>
        <v>15000</v>
      </c>
      <c r="D124" s="89">
        <f t="shared" si="20"/>
        <v>0</v>
      </c>
    </row>
    <row r="125" spans="1:4" s="38" customFormat="1" x14ac:dyDescent="0.2">
      <c r="A125" s="53">
        <v>418400</v>
      </c>
      <c r="B125" s="46" t="s">
        <v>141</v>
      </c>
      <c r="C125" s="88">
        <v>15000</v>
      </c>
      <c r="D125" s="47">
        <v>0</v>
      </c>
    </row>
    <row r="126" spans="1:4" s="49" customFormat="1" ht="19.5" x14ac:dyDescent="0.2">
      <c r="A126" s="51">
        <v>480000</v>
      </c>
      <c r="B126" s="48" t="s">
        <v>142</v>
      </c>
      <c r="C126" s="89">
        <f t="shared" ref="C126:D127" si="21">C127</f>
        <v>4000</v>
      </c>
      <c r="D126" s="89">
        <f t="shared" si="21"/>
        <v>0</v>
      </c>
    </row>
    <row r="127" spans="1:4" s="49" customFormat="1" ht="19.5" x14ac:dyDescent="0.2">
      <c r="A127" s="51">
        <v>488000</v>
      </c>
      <c r="B127" s="48" t="s">
        <v>99</v>
      </c>
      <c r="C127" s="89">
        <f t="shared" si="21"/>
        <v>4000</v>
      </c>
      <c r="D127" s="89">
        <f t="shared" si="21"/>
        <v>0</v>
      </c>
    </row>
    <row r="128" spans="1:4" s="38" customFormat="1" ht="20.25" customHeight="1" x14ac:dyDescent="0.2">
      <c r="A128" s="53">
        <v>488100</v>
      </c>
      <c r="B128" s="46" t="s">
        <v>99</v>
      </c>
      <c r="C128" s="88">
        <v>4000</v>
      </c>
      <c r="D128" s="47">
        <v>0</v>
      </c>
    </row>
    <row r="129" spans="1:4" s="38" customFormat="1" ht="19.5" x14ac:dyDescent="0.2">
      <c r="A129" s="51">
        <v>510000</v>
      </c>
      <c r="B129" s="48" t="s">
        <v>146</v>
      </c>
      <c r="C129" s="89">
        <f t="shared" ref="C129" si="22">C130+C132</f>
        <v>56000</v>
      </c>
      <c r="D129" s="89">
        <f t="shared" ref="D129" si="23">D130+D132</f>
        <v>0</v>
      </c>
    </row>
    <row r="130" spans="1:4" s="38" customFormat="1" ht="19.5" x14ac:dyDescent="0.2">
      <c r="A130" s="51">
        <v>511000</v>
      </c>
      <c r="B130" s="48" t="s">
        <v>147</v>
      </c>
      <c r="C130" s="89">
        <f t="shared" ref="C130:D130" si="24">SUM(C131:C131)</f>
        <v>50000</v>
      </c>
      <c r="D130" s="89">
        <f t="shared" si="24"/>
        <v>0</v>
      </c>
    </row>
    <row r="131" spans="1:4" s="38" customFormat="1" x14ac:dyDescent="0.2">
      <c r="A131" s="53">
        <v>511300</v>
      </c>
      <c r="B131" s="46" t="s">
        <v>150</v>
      </c>
      <c r="C131" s="88">
        <v>50000</v>
      </c>
      <c r="D131" s="47">
        <v>0</v>
      </c>
    </row>
    <row r="132" spans="1:4" s="38" customFormat="1" ht="39" x14ac:dyDescent="0.2">
      <c r="A132" s="51">
        <v>516000</v>
      </c>
      <c r="B132" s="48" t="s">
        <v>157</v>
      </c>
      <c r="C132" s="89">
        <f t="shared" ref="C132:D132" si="25">C133</f>
        <v>6000</v>
      </c>
      <c r="D132" s="89">
        <f t="shared" si="25"/>
        <v>0</v>
      </c>
    </row>
    <row r="133" spans="1:4" s="38" customFormat="1" x14ac:dyDescent="0.2">
      <c r="A133" s="53">
        <v>516100</v>
      </c>
      <c r="B133" s="46" t="s">
        <v>157</v>
      </c>
      <c r="C133" s="88">
        <v>6000</v>
      </c>
      <c r="D133" s="47">
        <v>0</v>
      </c>
    </row>
    <row r="134" spans="1:4" s="49" customFormat="1" ht="19.5" x14ac:dyDescent="0.2">
      <c r="A134" s="51">
        <v>630000</v>
      </c>
      <c r="B134" s="48" t="s">
        <v>184</v>
      </c>
      <c r="C134" s="89">
        <f>C135+0</f>
        <v>40000</v>
      </c>
      <c r="D134" s="89">
        <f>D135+0</f>
        <v>0</v>
      </c>
    </row>
    <row r="135" spans="1:4" s="49" customFormat="1" ht="19.5" x14ac:dyDescent="0.2">
      <c r="A135" s="51">
        <v>638000</v>
      </c>
      <c r="B135" s="48" t="s">
        <v>121</v>
      </c>
      <c r="C135" s="89">
        <f t="shared" ref="C135:D135" si="26">C136</f>
        <v>40000</v>
      </c>
      <c r="D135" s="89">
        <f t="shared" si="26"/>
        <v>0</v>
      </c>
    </row>
    <row r="136" spans="1:4" s="38" customFormat="1" x14ac:dyDescent="0.2">
      <c r="A136" s="53">
        <v>638100</v>
      </c>
      <c r="B136" s="46" t="s">
        <v>189</v>
      </c>
      <c r="C136" s="88">
        <v>40000</v>
      </c>
      <c r="D136" s="47">
        <v>0</v>
      </c>
    </row>
    <row r="137" spans="1:4" s="38" customFormat="1" x14ac:dyDescent="0.2">
      <c r="A137" s="90"/>
      <c r="B137" s="85" t="s">
        <v>222</v>
      </c>
      <c r="C137" s="91">
        <f>C104+C129+C134+C126</f>
        <v>3714300</v>
      </c>
      <c r="D137" s="91">
        <f>D104+D129+D134+D126</f>
        <v>0</v>
      </c>
    </row>
    <row r="138" spans="1:4" s="38" customFormat="1" x14ac:dyDescent="0.2">
      <c r="A138" s="33"/>
      <c r="B138" s="34"/>
      <c r="C138" s="82"/>
      <c r="D138" s="82"/>
    </row>
    <row r="139" spans="1:4" s="38" customFormat="1" x14ac:dyDescent="0.2">
      <c r="A139" s="55"/>
      <c r="B139" s="34"/>
      <c r="C139" s="88"/>
      <c r="D139" s="88"/>
    </row>
    <row r="140" spans="1:4" s="38" customFormat="1" ht="19.5" x14ac:dyDescent="0.2">
      <c r="A140" s="50" t="s">
        <v>527</v>
      </c>
      <c r="B140" s="48"/>
      <c r="C140" s="88"/>
      <c r="D140" s="88"/>
    </row>
    <row r="141" spans="1:4" s="38" customFormat="1" ht="19.5" x14ac:dyDescent="0.2">
      <c r="A141" s="50" t="s">
        <v>227</v>
      </c>
      <c r="B141" s="48"/>
      <c r="C141" s="88"/>
      <c r="D141" s="88"/>
    </row>
    <row r="142" spans="1:4" s="38" customFormat="1" ht="19.5" x14ac:dyDescent="0.2">
      <c r="A142" s="50" t="s">
        <v>311</v>
      </c>
      <c r="B142" s="48"/>
      <c r="C142" s="88"/>
      <c r="D142" s="88"/>
    </row>
    <row r="143" spans="1:4" s="38" customFormat="1" ht="19.5" x14ac:dyDescent="0.2">
      <c r="A143" s="50" t="s">
        <v>517</v>
      </c>
      <c r="B143" s="48"/>
      <c r="C143" s="88"/>
      <c r="D143" s="88"/>
    </row>
    <row r="144" spans="1:4" s="38" customFormat="1" x14ac:dyDescent="0.2">
      <c r="A144" s="50"/>
      <c r="B144" s="41"/>
      <c r="C144" s="82"/>
      <c r="D144" s="82"/>
    </row>
    <row r="145" spans="1:4" s="38" customFormat="1" ht="20.25" customHeight="1" x14ac:dyDescent="0.2">
      <c r="A145" s="51">
        <v>410000</v>
      </c>
      <c r="B145" s="43" t="s">
        <v>83</v>
      </c>
      <c r="C145" s="89">
        <f t="shared" ref="C145" si="27">C146+C151</f>
        <v>394800</v>
      </c>
      <c r="D145" s="89">
        <f t="shared" ref="D145" si="28">D146+D151</f>
        <v>0</v>
      </c>
    </row>
    <row r="146" spans="1:4" s="38" customFormat="1" ht="19.5" x14ac:dyDescent="0.2">
      <c r="A146" s="51">
        <v>411000</v>
      </c>
      <c r="B146" s="43" t="s">
        <v>194</v>
      </c>
      <c r="C146" s="89">
        <f t="shared" ref="C146" si="29">SUM(C147:C150)</f>
        <v>228500</v>
      </c>
      <c r="D146" s="89">
        <f t="shared" ref="D146" si="30">SUM(D147:D150)</f>
        <v>0</v>
      </c>
    </row>
    <row r="147" spans="1:4" s="38" customFormat="1" x14ac:dyDescent="0.2">
      <c r="A147" s="53">
        <v>411100</v>
      </c>
      <c r="B147" s="46" t="s">
        <v>84</v>
      </c>
      <c r="C147" s="88">
        <v>223200</v>
      </c>
      <c r="D147" s="47">
        <v>0</v>
      </c>
    </row>
    <row r="148" spans="1:4" s="38" customFormat="1" ht="37.5" x14ac:dyDescent="0.2">
      <c r="A148" s="53">
        <v>411200</v>
      </c>
      <c r="B148" s="46" t="s">
        <v>207</v>
      </c>
      <c r="C148" s="88">
        <v>3500</v>
      </c>
      <c r="D148" s="47">
        <v>0</v>
      </c>
    </row>
    <row r="149" spans="1:4" s="38" customFormat="1" ht="37.5" x14ac:dyDescent="0.2">
      <c r="A149" s="53">
        <v>411300</v>
      </c>
      <c r="B149" s="46" t="s">
        <v>85</v>
      </c>
      <c r="C149" s="88">
        <v>800</v>
      </c>
      <c r="D149" s="47">
        <v>0</v>
      </c>
    </row>
    <row r="150" spans="1:4" s="38" customFormat="1" x14ac:dyDescent="0.2">
      <c r="A150" s="53">
        <v>411400</v>
      </c>
      <c r="B150" s="46" t="s">
        <v>86</v>
      </c>
      <c r="C150" s="88">
        <v>1000</v>
      </c>
      <c r="D150" s="47">
        <v>0</v>
      </c>
    </row>
    <row r="151" spans="1:4" s="38" customFormat="1" ht="40.5" customHeight="1" x14ac:dyDescent="0.2">
      <c r="A151" s="51">
        <v>412000</v>
      </c>
      <c r="B151" s="48" t="s">
        <v>199</v>
      </c>
      <c r="C151" s="89">
        <f>SUM(C152:C161)</f>
        <v>166300</v>
      </c>
      <c r="D151" s="89">
        <f>SUM(D152:D161)</f>
        <v>0</v>
      </c>
    </row>
    <row r="152" spans="1:4" s="38" customFormat="1" ht="37.5" x14ac:dyDescent="0.2">
      <c r="A152" s="53">
        <v>412200</v>
      </c>
      <c r="B152" s="46" t="s">
        <v>208</v>
      </c>
      <c r="C152" s="88">
        <v>7000</v>
      </c>
      <c r="D152" s="47">
        <v>0</v>
      </c>
    </row>
    <row r="153" spans="1:4" s="38" customFormat="1" x14ac:dyDescent="0.2">
      <c r="A153" s="53">
        <v>412300</v>
      </c>
      <c r="B153" s="46" t="s">
        <v>88</v>
      </c>
      <c r="C153" s="88">
        <v>3500</v>
      </c>
      <c r="D153" s="47">
        <v>0</v>
      </c>
    </row>
    <row r="154" spans="1:4" s="38" customFormat="1" x14ac:dyDescent="0.2">
      <c r="A154" s="53">
        <v>412500</v>
      </c>
      <c r="B154" s="46" t="s">
        <v>90</v>
      </c>
      <c r="C154" s="88">
        <v>1000</v>
      </c>
      <c r="D154" s="47">
        <v>0</v>
      </c>
    </row>
    <row r="155" spans="1:4" s="38" customFormat="1" x14ac:dyDescent="0.2">
      <c r="A155" s="53">
        <v>412600</v>
      </c>
      <c r="B155" s="46" t="s">
        <v>209</v>
      </c>
      <c r="C155" s="88">
        <v>4000</v>
      </c>
      <c r="D155" s="47">
        <v>0</v>
      </c>
    </row>
    <row r="156" spans="1:4" s="38" customFormat="1" x14ac:dyDescent="0.2">
      <c r="A156" s="53">
        <v>412700</v>
      </c>
      <c r="B156" s="46" t="s">
        <v>196</v>
      </c>
      <c r="C156" s="88">
        <v>1300</v>
      </c>
      <c r="D156" s="47">
        <v>0</v>
      </c>
    </row>
    <row r="157" spans="1:4" s="38" customFormat="1" x14ac:dyDescent="0.2">
      <c r="A157" s="53">
        <v>412900</v>
      </c>
      <c r="B157" s="46" t="s">
        <v>287</v>
      </c>
      <c r="C157" s="88">
        <v>147000</v>
      </c>
      <c r="D157" s="47">
        <v>0</v>
      </c>
    </row>
    <row r="158" spans="1:4" s="38" customFormat="1" x14ac:dyDescent="0.2">
      <c r="A158" s="53">
        <v>412900</v>
      </c>
      <c r="B158" s="83" t="s">
        <v>304</v>
      </c>
      <c r="C158" s="88">
        <v>1500</v>
      </c>
      <c r="D158" s="47">
        <v>0</v>
      </c>
    </row>
    <row r="159" spans="1:4" s="38" customFormat="1" ht="37.5" x14ac:dyDescent="0.2">
      <c r="A159" s="53">
        <v>412900</v>
      </c>
      <c r="B159" s="83" t="s">
        <v>305</v>
      </c>
      <c r="C159" s="88">
        <v>400</v>
      </c>
      <c r="D159" s="47">
        <v>0</v>
      </c>
    </row>
    <row r="160" spans="1:4" s="38" customFormat="1" ht="37.5" x14ac:dyDescent="0.2">
      <c r="A160" s="53">
        <v>412900</v>
      </c>
      <c r="B160" s="83" t="s">
        <v>306</v>
      </c>
      <c r="C160" s="88">
        <v>500</v>
      </c>
      <c r="D160" s="47">
        <v>0</v>
      </c>
    </row>
    <row r="161" spans="1:4" s="38" customFormat="1" x14ac:dyDescent="0.2">
      <c r="A161" s="53">
        <v>412900</v>
      </c>
      <c r="B161" s="46" t="s">
        <v>289</v>
      </c>
      <c r="C161" s="88">
        <v>100</v>
      </c>
      <c r="D161" s="47">
        <v>0</v>
      </c>
    </row>
    <row r="162" spans="1:4" s="49" customFormat="1" ht="40.5" customHeight="1" x14ac:dyDescent="0.2">
      <c r="A162" s="51">
        <v>510000</v>
      </c>
      <c r="B162" s="48" t="s">
        <v>146</v>
      </c>
      <c r="C162" s="89">
        <f t="shared" ref="C162" si="31">C163+C165</f>
        <v>3000</v>
      </c>
      <c r="D162" s="89">
        <f t="shared" ref="D162" si="32">D163+D165</f>
        <v>0</v>
      </c>
    </row>
    <row r="163" spans="1:4" s="49" customFormat="1" ht="19.5" x14ac:dyDescent="0.2">
      <c r="A163" s="51">
        <v>511000</v>
      </c>
      <c r="B163" s="48" t="s">
        <v>147</v>
      </c>
      <c r="C163" s="89">
        <f t="shared" ref="C163:D163" si="33">C164</f>
        <v>2500</v>
      </c>
      <c r="D163" s="89">
        <f t="shared" si="33"/>
        <v>0</v>
      </c>
    </row>
    <row r="164" spans="1:4" s="38" customFormat="1" x14ac:dyDescent="0.2">
      <c r="A164" s="53">
        <v>511300</v>
      </c>
      <c r="B164" s="46" t="s">
        <v>150</v>
      </c>
      <c r="C164" s="88">
        <v>2500</v>
      </c>
      <c r="D164" s="47">
        <v>0</v>
      </c>
    </row>
    <row r="165" spans="1:4" s="49" customFormat="1" ht="39" x14ac:dyDescent="0.2">
      <c r="A165" s="51">
        <v>516000</v>
      </c>
      <c r="B165" s="48" t="s">
        <v>157</v>
      </c>
      <c r="C165" s="89">
        <f t="shared" ref="C165:D165" si="34">C166</f>
        <v>500</v>
      </c>
      <c r="D165" s="89">
        <f t="shared" si="34"/>
        <v>0</v>
      </c>
    </row>
    <row r="166" spans="1:4" s="38" customFormat="1" x14ac:dyDescent="0.2">
      <c r="A166" s="53">
        <v>516100</v>
      </c>
      <c r="B166" s="46" t="s">
        <v>157</v>
      </c>
      <c r="C166" s="88">
        <v>500</v>
      </c>
      <c r="D166" s="47">
        <v>0</v>
      </c>
    </row>
    <row r="167" spans="1:4" s="49" customFormat="1" ht="19.5" x14ac:dyDescent="0.2">
      <c r="A167" s="51">
        <v>630000</v>
      </c>
      <c r="B167" s="48" t="s">
        <v>312</v>
      </c>
      <c r="C167" s="89">
        <f>0+C168</f>
        <v>0</v>
      </c>
      <c r="D167" s="89">
        <f>0+D168</f>
        <v>0</v>
      </c>
    </row>
    <row r="168" spans="1:4" s="49" customFormat="1" ht="19.5" x14ac:dyDescent="0.2">
      <c r="A168" s="51">
        <v>638000</v>
      </c>
      <c r="B168" s="48" t="s">
        <v>121</v>
      </c>
      <c r="C168" s="89">
        <f t="shared" ref="C168:D168" si="35">C169</f>
        <v>0</v>
      </c>
      <c r="D168" s="89">
        <f t="shared" si="35"/>
        <v>0</v>
      </c>
    </row>
    <row r="169" spans="1:4" s="38" customFormat="1" x14ac:dyDescent="0.2">
      <c r="A169" s="53">
        <v>638100</v>
      </c>
      <c r="B169" s="46" t="s">
        <v>189</v>
      </c>
      <c r="C169" s="88">
        <v>0</v>
      </c>
      <c r="D169" s="47">
        <v>0</v>
      </c>
    </row>
    <row r="170" spans="1:4" s="38" customFormat="1" x14ac:dyDescent="0.2">
      <c r="A170" s="92"/>
      <c r="B170" s="85" t="s">
        <v>222</v>
      </c>
      <c r="C170" s="91">
        <f>C145+C162+C167</f>
        <v>397800</v>
      </c>
      <c r="D170" s="91">
        <f>D145+D162+D167</f>
        <v>0</v>
      </c>
    </row>
    <row r="171" spans="1:4" s="38" customFormat="1" x14ac:dyDescent="0.2">
      <c r="A171" s="57"/>
      <c r="B171" s="34"/>
      <c r="C171" s="82"/>
      <c r="D171" s="82"/>
    </row>
    <row r="172" spans="1:4" s="38" customFormat="1" x14ac:dyDescent="0.2">
      <c r="A172" s="55"/>
      <c r="B172" s="34"/>
      <c r="C172" s="88"/>
      <c r="D172" s="88"/>
    </row>
    <row r="173" spans="1:4" s="38" customFormat="1" ht="19.5" x14ac:dyDescent="0.2">
      <c r="A173" s="50" t="s">
        <v>528</v>
      </c>
      <c r="B173" s="48"/>
      <c r="C173" s="88"/>
      <c r="D173" s="88"/>
    </row>
    <row r="174" spans="1:4" s="38" customFormat="1" ht="19.5" x14ac:dyDescent="0.2">
      <c r="A174" s="50" t="s">
        <v>226</v>
      </c>
      <c r="B174" s="48"/>
      <c r="C174" s="88"/>
      <c r="D174" s="88"/>
    </row>
    <row r="175" spans="1:4" s="38" customFormat="1" ht="19.5" x14ac:dyDescent="0.2">
      <c r="A175" s="50" t="s">
        <v>313</v>
      </c>
      <c r="B175" s="48"/>
      <c r="C175" s="88"/>
      <c r="D175" s="88"/>
    </row>
    <row r="176" spans="1:4" s="38" customFormat="1" ht="19.5" x14ac:dyDescent="0.2">
      <c r="A176" s="50" t="s">
        <v>517</v>
      </c>
      <c r="B176" s="48"/>
      <c r="C176" s="88"/>
      <c r="D176" s="88"/>
    </row>
    <row r="177" spans="1:4" s="38" customFormat="1" x14ac:dyDescent="0.2">
      <c r="A177" s="50"/>
      <c r="B177" s="41"/>
      <c r="C177" s="82"/>
      <c r="D177" s="82"/>
    </row>
    <row r="178" spans="1:4" s="38" customFormat="1" ht="20.25" customHeight="1" x14ac:dyDescent="0.2">
      <c r="A178" s="51">
        <v>410000</v>
      </c>
      <c r="B178" s="43" t="s">
        <v>83</v>
      </c>
      <c r="C178" s="89">
        <f t="shared" ref="C178" si="36">C179+C184</f>
        <v>890100</v>
      </c>
      <c r="D178" s="89">
        <f t="shared" ref="D178" si="37">D179+D184</f>
        <v>0</v>
      </c>
    </row>
    <row r="179" spans="1:4" s="38" customFormat="1" ht="19.5" x14ac:dyDescent="0.2">
      <c r="A179" s="51">
        <v>411000</v>
      </c>
      <c r="B179" s="43" t="s">
        <v>194</v>
      </c>
      <c r="C179" s="89">
        <f t="shared" ref="C179" si="38">SUM(C180:C183)</f>
        <v>798800</v>
      </c>
      <c r="D179" s="89">
        <f t="shared" ref="D179" si="39">SUM(D180:D183)</f>
        <v>0</v>
      </c>
    </row>
    <row r="180" spans="1:4" s="38" customFormat="1" x14ac:dyDescent="0.2">
      <c r="A180" s="53">
        <v>411100</v>
      </c>
      <c r="B180" s="46" t="s">
        <v>84</v>
      </c>
      <c r="C180" s="88">
        <v>765200</v>
      </c>
      <c r="D180" s="47">
        <v>0</v>
      </c>
    </row>
    <row r="181" spans="1:4" s="38" customFormat="1" ht="37.5" x14ac:dyDescent="0.2">
      <c r="A181" s="53">
        <v>411200</v>
      </c>
      <c r="B181" s="46" t="s">
        <v>207</v>
      </c>
      <c r="C181" s="88">
        <v>10800</v>
      </c>
      <c r="D181" s="47">
        <v>0</v>
      </c>
    </row>
    <row r="182" spans="1:4" s="38" customFormat="1" ht="37.5" x14ac:dyDescent="0.2">
      <c r="A182" s="53">
        <v>411300</v>
      </c>
      <c r="B182" s="46" t="s">
        <v>85</v>
      </c>
      <c r="C182" s="88">
        <v>9700</v>
      </c>
      <c r="D182" s="47">
        <v>0</v>
      </c>
    </row>
    <row r="183" spans="1:4" s="38" customFormat="1" x14ac:dyDescent="0.2">
      <c r="A183" s="53">
        <v>411400</v>
      </c>
      <c r="B183" s="46" t="s">
        <v>86</v>
      </c>
      <c r="C183" s="88">
        <v>13100</v>
      </c>
      <c r="D183" s="47">
        <v>0</v>
      </c>
    </row>
    <row r="184" spans="1:4" s="38" customFormat="1" ht="40.5" customHeight="1" x14ac:dyDescent="0.2">
      <c r="A184" s="51">
        <v>412000</v>
      </c>
      <c r="B184" s="48" t="s">
        <v>199</v>
      </c>
      <c r="C184" s="89">
        <f t="shared" ref="C184" si="40">SUM(C185:C196)</f>
        <v>91300</v>
      </c>
      <c r="D184" s="89">
        <f t="shared" ref="D184" si="41">SUM(D185:D196)</f>
        <v>0</v>
      </c>
    </row>
    <row r="185" spans="1:4" s="38" customFormat="1" x14ac:dyDescent="0.2">
      <c r="A185" s="53">
        <v>412100</v>
      </c>
      <c r="B185" s="46" t="s">
        <v>87</v>
      </c>
      <c r="C185" s="88">
        <v>43500</v>
      </c>
      <c r="D185" s="47">
        <v>0</v>
      </c>
    </row>
    <row r="186" spans="1:4" s="38" customFormat="1" ht="37.5" x14ac:dyDescent="0.2">
      <c r="A186" s="53">
        <v>412200</v>
      </c>
      <c r="B186" s="46" t="s">
        <v>208</v>
      </c>
      <c r="C186" s="88">
        <v>29000</v>
      </c>
      <c r="D186" s="47">
        <v>0</v>
      </c>
    </row>
    <row r="187" spans="1:4" s="38" customFormat="1" x14ac:dyDescent="0.2">
      <c r="A187" s="53">
        <v>412300</v>
      </c>
      <c r="B187" s="46" t="s">
        <v>88</v>
      </c>
      <c r="C187" s="88">
        <v>3000</v>
      </c>
      <c r="D187" s="47">
        <v>0</v>
      </c>
    </row>
    <row r="188" spans="1:4" s="38" customFormat="1" x14ac:dyDescent="0.2">
      <c r="A188" s="53">
        <v>412500</v>
      </c>
      <c r="B188" s="46" t="s">
        <v>90</v>
      </c>
      <c r="C188" s="88">
        <v>2000</v>
      </c>
      <c r="D188" s="47">
        <v>0</v>
      </c>
    </row>
    <row r="189" spans="1:4" s="38" customFormat="1" x14ac:dyDescent="0.2">
      <c r="A189" s="53">
        <v>412600</v>
      </c>
      <c r="B189" s="46" t="s">
        <v>209</v>
      </c>
      <c r="C189" s="88">
        <v>4000</v>
      </c>
      <c r="D189" s="47">
        <v>0</v>
      </c>
    </row>
    <row r="190" spans="1:4" s="38" customFormat="1" x14ac:dyDescent="0.2">
      <c r="A190" s="53">
        <v>412700</v>
      </c>
      <c r="B190" s="46" t="s">
        <v>196</v>
      </c>
      <c r="C190" s="88">
        <v>3800</v>
      </c>
      <c r="D190" s="47">
        <v>0</v>
      </c>
    </row>
    <row r="191" spans="1:4" s="38" customFormat="1" x14ac:dyDescent="0.2">
      <c r="A191" s="53">
        <v>412900</v>
      </c>
      <c r="B191" s="46" t="s">
        <v>518</v>
      </c>
      <c r="C191" s="88">
        <v>200</v>
      </c>
      <c r="D191" s="47">
        <v>0</v>
      </c>
    </row>
    <row r="192" spans="1:4" s="38" customFormat="1" x14ac:dyDescent="0.2">
      <c r="A192" s="53">
        <v>412900</v>
      </c>
      <c r="B192" s="83" t="s">
        <v>287</v>
      </c>
      <c r="C192" s="88">
        <v>500</v>
      </c>
      <c r="D192" s="47">
        <v>0</v>
      </c>
    </row>
    <row r="193" spans="1:4" s="38" customFormat="1" x14ac:dyDescent="0.2">
      <c r="A193" s="53">
        <v>412900</v>
      </c>
      <c r="B193" s="83" t="s">
        <v>304</v>
      </c>
      <c r="C193" s="88">
        <v>300</v>
      </c>
      <c r="D193" s="47">
        <v>0</v>
      </c>
    </row>
    <row r="194" spans="1:4" s="38" customFormat="1" ht="37.5" x14ac:dyDescent="0.2">
      <c r="A194" s="53">
        <v>412900</v>
      </c>
      <c r="B194" s="83" t="s">
        <v>305</v>
      </c>
      <c r="C194" s="88">
        <v>1200</v>
      </c>
      <c r="D194" s="47">
        <v>0</v>
      </c>
    </row>
    <row r="195" spans="1:4" s="38" customFormat="1" ht="37.5" x14ac:dyDescent="0.2">
      <c r="A195" s="53">
        <v>412900</v>
      </c>
      <c r="B195" s="83" t="s">
        <v>306</v>
      </c>
      <c r="C195" s="88">
        <v>1500</v>
      </c>
      <c r="D195" s="47">
        <v>0</v>
      </c>
    </row>
    <row r="196" spans="1:4" s="38" customFormat="1" x14ac:dyDescent="0.2">
      <c r="A196" s="53">
        <v>412900</v>
      </c>
      <c r="B196" s="46" t="s">
        <v>289</v>
      </c>
      <c r="C196" s="88">
        <v>2300</v>
      </c>
      <c r="D196" s="47">
        <v>0</v>
      </c>
    </row>
    <row r="197" spans="1:4" s="38" customFormat="1" ht="19.5" x14ac:dyDescent="0.2">
      <c r="A197" s="51">
        <v>510000</v>
      </c>
      <c r="B197" s="48" t="s">
        <v>146</v>
      </c>
      <c r="C197" s="89">
        <f t="shared" ref="C197" si="42">C198+C200</f>
        <v>2000</v>
      </c>
      <c r="D197" s="89">
        <f t="shared" ref="D197" si="43">D198+D200</f>
        <v>0</v>
      </c>
    </row>
    <row r="198" spans="1:4" s="38" customFormat="1" ht="19.5" x14ac:dyDescent="0.2">
      <c r="A198" s="51">
        <v>511000</v>
      </c>
      <c r="B198" s="48" t="s">
        <v>147</v>
      </c>
      <c r="C198" s="89">
        <f t="shared" ref="C198:D198" si="44">SUM(C199:C199)</f>
        <v>2000</v>
      </c>
      <c r="D198" s="89">
        <f t="shared" si="44"/>
        <v>0</v>
      </c>
    </row>
    <row r="199" spans="1:4" s="38" customFormat="1" x14ac:dyDescent="0.2">
      <c r="A199" s="53">
        <v>511300</v>
      </c>
      <c r="B199" s="46" t="s">
        <v>150</v>
      </c>
      <c r="C199" s="88">
        <v>2000</v>
      </c>
      <c r="D199" s="47">
        <v>0</v>
      </c>
    </row>
    <row r="200" spans="1:4" s="38" customFormat="1" ht="39" x14ac:dyDescent="0.2">
      <c r="A200" s="51">
        <v>516000</v>
      </c>
      <c r="B200" s="48" t="s">
        <v>157</v>
      </c>
      <c r="C200" s="89">
        <f t="shared" ref="C200:D200" si="45">C201</f>
        <v>0</v>
      </c>
      <c r="D200" s="89">
        <f t="shared" si="45"/>
        <v>0</v>
      </c>
    </row>
    <row r="201" spans="1:4" s="38" customFormat="1" x14ac:dyDescent="0.2">
      <c r="A201" s="53">
        <v>516100</v>
      </c>
      <c r="B201" s="46" t="s">
        <v>157</v>
      </c>
      <c r="C201" s="88">
        <v>0</v>
      </c>
      <c r="D201" s="47">
        <v>0</v>
      </c>
    </row>
    <row r="202" spans="1:4" s="49" customFormat="1" ht="19.5" x14ac:dyDescent="0.2">
      <c r="A202" s="51">
        <v>630000</v>
      </c>
      <c r="B202" s="48" t="s">
        <v>184</v>
      </c>
      <c r="C202" s="89">
        <f t="shared" ref="C202:D203" si="46">C203</f>
        <v>20000</v>
      </c>
      <c r="D202" s="89">
        <f t="shared" si="46"/>
        <v>0</v>
      </c>
    </row>
    <row r="203" spans="1:4" s="49" customFormat="1" ht="19.5" x14ac:dyDescent="0.2">
      <c r="A203" s="51">
        <v>638000</v>
      </c>
      <c r="B203" s="48" t="s">
        <v>121</v>
      </c>
      <c r="C203" s="89">
        <f t="shared" si="46"/>
        <v>20000</v>
      </c>
      <c r="D203" s="89">
        <f t="shared" si="46"/>
        <v>0</v>
      </c>
    </row>
    <row r="204" spans="1:4" s="38" customFormat="1" x14ac:dyDescent="0.2">
      <c r="A204" s="53">
        <v>638100</v>
      </c>
      <c r="B204" s="46" t="s">
        <v>189</v>
      </c>
      <c r="C204" s="88">
        <v>20000</v>
      </c>
      <c r="D204" s="47">
        <v>0</v>
      </c>
    </row>
    <row r="205" spans="1:4" s="38" customFormat="1" x14ac:dyDescent="0.2">
      <c r="A205" s="90"/>
      <c r="B205" s="85" t="s">
        <v>222</v>
      </c>
      <c r="C205" s="91">
        <f t="shared" ref="C205" si="47">C178+C197+C202</f>
        <v>912100</v>
      </c>
      <c r="D205" s="91">
        <f t="shared" ref="D205" si="48">D178+D197+D202</f>
        <v>0</v>
      </c>
    </row>
    <row r="206" spans="1:4" s="38" customFormat="1" x14ac:dyDescent="0.2">
      <c r="A206" s="33"/>
      <c r="B206" s="34"/>
      <c r="C206" s="82"/>
      <c r="D206" s="82"/>
    </row>
    <row r="207" spans="1:4" s="38" customFormat="1" x14ac:dyDescent="0.2">
      <c r="A207" s="55"/>
      <c r="B207" s="34"/>
      <c r="C207" s="88"/>
      <c r="D207" s="88"/>
    </row>
    <row r="208" spans="1:4" s="38" customFormat="1" ht="19.5" x14ac:dyDescent="0.2">
      <c r="A208" s="50" t="s">
        <v>529</v>
      </c>
      <c r="B208" s="48"/>
      <c r="C208" s="88"/>
      <c r="D208" s="88"/>
    </row>
    <row r="209" spans="1:4" s="38" customFormat="1" ht="19.5" x14ac:dyDescent="0.2">
      <c r="A209" s="50" t="s">
        <v>227</v>
      </c>
      <c r="B209" s="48"/>
      <c r="C209" s="88"/>
      <c r="D209" s="88"/>
    </row>
    <row r="210" spans="1:4" s="38" customFormat="1" ht="19.5" x14ac:dyDescent="0.2">
      <c r="A210" s="50" t="s">
        <v>314</v>
      </c>
      <c r="B210" s="48"/>
      <c r="C210" s="88"/>
      <c r="D210" s="88"/>
    </row>
    <row r="211" spans="1:4" s="38" customFormat="1" ht="19.5" x14ac:dyDescent="0.2">
      <c r="A211" s="50" t="s">
        <v>517</v>
      </c>
      <c r="B211" s="48"/>
      <c r="C211" s="88"/>
      <c r="D211" s="88"/>
    </row>
    <row r="212" spans="1:4" s="38" customFormat="1" x14ac:dyDescent="0.2">
      <c r="A212" s="50"/>
      <c r="B212" s="41"/>
      <c r="C212" s="82"/>
      <c r="D212" s="82"/>
    </row>
    <row r="213" spans="1:4" s="38" customFormat="1" ht="20.25" customHeight="1" x14ac:dyDescent="0.2">
      <c r="A213" s="51">
        <v>410000</v>
      </c>
      <c r="B213" s="43" t="s">
        <v>83</v>
      </c>
      <c r="C213" s="89">
        <f>C214+C218</f>
        <v>208100</v>
      </c>
      <c r="D213" s="89">
        <f>D214+D218</f>
        <v>0</v>
      </c>
    </row>
    <row r="214" spans="1:4" s="38" customFormat="1" ht="19.5" x14ac:dyDescent="0.2">
      <c r="A214" s="51">
        <v>411000</v>
      </c>
      <c r="B214" s="43" t="s">
        <v>194</v>
      </c>
      <c r="C214" s="89">
        <f>SUM(C215:C217)</f>
        <v>54500</v>
      </c>
      <c r="D214" s="89">
        <f>SUM(D215:D217)</f>
        <v>0</v>
      </c>
    </row>
    <row r="215" spans="1:4" s="38" customFormat="1" x14ac:dyDescent="0.2">
      <c r="A215" s="53">
        <v>411100</v>
      </c>
      <c r="B215" s="46" t="s">
        <v>84</v>
      </c>
      <c r="C215" s="88">
        <v>51600</v>
      </c>
      <c r="D215" s="47">
        <v>0</v>
      </c>
    </row>
    <row r="216" spans="1:4" s="38" customFormat="1" ht="37.5" x14ac:dyDescent="0.2">
      <c r="A216" s="53">
        <v>411200</v>
      </c>
      <c r="B216" s="46" t="s">
        <v>207</v>
      </c>
      <c r="C216" s="88">
        <v>1000</v>
      </c>
      <c r="D216" s="47">
        <v>0</v>
      </c>
    </row>
    <row r="217" spans="1:4" s="38" customFormat="1" ht="37.5" x14ac:dyDescent="0.2">
      <c r="A217" s="53">
        <v>411300</v>
      </c>
      <c r="B217" s="46" t="s">
        <v>85</v>
      </c>
      <c r="C217" s="88">
        <v>1900</v>
      </c>
      <c r="D217" s="47">
        <v>0</v>
      </c>
    </row>
    <row r="218" spans="1:4" s="38" customFormat="1" ht="19.5" x14ac:dyDescent="0.2">
      <c r="A218" s="51">
        <v>412000</v>
      </c>
      <c r="B218" s="48" t="s">
        <v>199</v>
      </c>
      <c r="C218" s="89">
        <f>SUM(C219:C227)</f>
        <v>153600</v>
      </c>
      <c r="D218" s="89">
        <f>SUM(D219:D227)</f>
        <v>0</v>
      </c>
    </row>
    <row r="219" spans="1:4" s="38" customFormat="1" x14ac:dyDescent="0.2">
      <c r="A219" s="53">
        <v>412100</v>
      </c>
      <c r="B219" s="46" t="s">
        <v>87</v>
      </c>
      <c r="C219" s="88">
        <v>1000</v>
      </c>
      <c r="D219" s="47">
        <v>0</v>
      </c>
    </row>
    <row r="220" spans="1:4" s="38" customFormat="1" ht="37.5" x14ac:dyDescent="0.2">
      <c r="A220" s="53">
        <v>412200</v>
      </c>
      <c r="B220" s="46" t="s">
        <v>208</v>
      </c>
      <c r="C220" s="88">
        <v>4400</v>
      </c>
      <c r="D220" s="47">
        <v>0</v>
      </c>
    </row>
    <row r="221" spans="1:4" s="38" customFormat="1" x14ac:dyDescent="0.2">
      <c r="A221" s="53">
        <v>412300</v>
      </c>
      <c r="B221" s="46" t="s">
        <v>88</v>
      </c>
      <c r="C221" s="88">
        <v>1000</v>
      </c>
      <c r="D221" s="47">
        <v>0</v>
      </c>
    </row>
    <row r="222" spans="1:4" s="38" customFormat="1" x14ac:dyDescent="0.2">
      <c r="A222" s="53">
        <v>412500</v>
      </c>
      <c r="B222" s="46" t="s">
        <v>90</v>
      </c>
      <c r="C222" s="88">
        <v>1000</v>
      </c>
      <c r="D222" s="47">
        <v>0</v>
      </c>
    </row>
    <row r="223" spans="1:4" s="38" customFormat="1" x14ac:dyDescent="0.2">
      <c r="A223" s="53">
        <v>412600</v>
      </c>
      <c r="B223" s="46" t="s">
        <v>209</v>
      </c>
      <c r="C223" s="88">
        <v>3000</v>
      </c>
      <c r="D223" s="47">
        <v>0</v>
      </c>
    </row>
    <row r="224" spans="1:4" s="38" customFormat="1" x14ac:dyDescent="0.2">
      <c r="A224" s="53">
        <v>412700</v>
      </c>
      <c r="B224" s="46" t="s">
        <v>196</v>
      </c>
      <c r="C224" s="88">
        <v>2500</v>
      </c>
      <c r="D224" s="47">
        <v>0</v>
      </c>
    </row>
    <row r="225" spans="1:4" s="38" customFormat="1" x14ac:dyDescent="0.2">
      <c r="A225" s="53">
        <v>412900</v>
      </c>
      <c r="B225" s="46" t="s">
        <v>287</v>
      </c>
      <c r="C225" s="88">
        <v>140000</v>
      </c>
      <c r="D225" s="47">
        <v>0</v>
      </c>
    </row>
    <row r="226" spans="1:4" s="38" customFormat="1" x14ac:dyDescent="0.2">
      <c r="A226" s="53">
        <v>412900</v>
      </c>
      <c r="B226" s="83" t="s">
        <v>304</v>
      </c>
      <c r="C226" s="88">
        <v>400</v>
      </c>
      <c r="D226" s="47">
        <v>0</v>
      </c>
    </row>
    <row r="227" spans="1:4" s="38" customFormat="1" ht="37.5" x14ac:dyDescent="0.2">
      <c r="A227" s="53">
        <v>412900</v>
      </c>
      <c r="B227" s="83" t="s">
        <v>305</v>
      </c>
      <c r="C227" s="88">
        <v>300</v>
      </c>
      <c r="D227" s="47">
        <v>0</v>
      </c>
    </row>
    <row r="228" spans="1:4" s="38" customFormat="1" x14ac:dyDescent="0.2">
      <c r="A228" s="92"/>
      <c r="B228" s="85" t="s">
        <v>222</v>
      </c>
      <c r="C228" s="91">
        <f>C213+0</f>
        <v>208100</v>
      </c>
      <c r="D228" s="91">
        <f>D213+0</f>
        <v>0</v>
      </c>
    </row>
    <row r="229" spans="1:4" s="38" customFormat="1" x14ac:dyDescent="0.2">
      <c r="A229" s="57"/>
      <c r="B229" s="34"/>
      <c r="C229" s="82"/>
      <c r="D229" s="82"/>
    </row>
    <row r="230" spans="1:4" s="38" customFormat="1" ht="18.75" customHeight="1" x14ac:dyDescent="0.2">
      <c r="A230" s="55"/>
      <c r="B230" s="34"/>
      <c r="C230" s="88"/>
      <c r="D230" s="88"/>
    </row>
    <row r="231" spans="1:4" s="38" customFormat="1" ht="19.5" x14ac:dyDescent="0.2">
      <c r="A231" s="50" t="s">
        <v>530</v>
      </c>
      <c r="B231" s="48"/>
      <c r="C231" s="88"/>
      <c r="D231" s="88"/>
    </row>
    <row r="232" spans="1:4" s="38" customFormat="1" ht="18.75" customHeight="1" x14ac:dyDescent="0.2">
      <c r="A232" s="50" t="s">
        <v>227</v>
      </c>
      <c r="B232" s="48"/>
      <c r="C232" s="88"/>
      <c r="D232" s="88"/>
    </row>
    <row r="233" spans="1:4" s="38" customFormat="1" ht="17.25" customHeight="1" x14ac:dyDescent="0.2">
      <c r="A233" s="50" t="s">
        <v>315</v>
      </c>
      <c r="B233" s="48"/>
      <c r="C233" s="88"/>
      <c r="D233" s="88"/>
    </row>
    <row r="234" spans="1:4" s="38" customFormat="1" ht="19.5" x14ac:dyDescent="0.2">
      <c r="A234" s="50" t="s">
        <v>517</v>
      </c>
      <c r="B234" s="48"/>
      <c r="C234" s="88"/>
      <c r="D234" s="88"/>
    </row>
    <row r="235" spans="1:4" s="38" customFormat="1" ht="16.5" customHeight="1" x14ac:dyDescent="0.2">
      <c r="A235" s="50"/>
      <c r="B235" s="41"/>
      <c r="C235" s="82"/>
      <c r="D235" s="82"/>
    </row>
    <row r="236" spans="1:4" s="38" customFormat="1" ht="18.75" customHeight="1" x14ac:dyDescent="0.2">
      <c r="A236" s="51">
        <v>410000</v>
      </c>
      <c r="B236" s="43" t="s">
        <v>83</v>
      </c>
      <c r="C236" s="89">
        <f>C237+C244</f>
        <v>1078700</v>
      </c>
      <c r="D236" s="89">
        <f>D237+D244</f>
        <v>0</v>
      </c>
    </row>
    <row r="237" spans="1:4" s="38" customFormat="1" ht="20.25" customHeight="1" x14ac:dyDescent="0.2">
      <c r="A237" s="51">
        <v>412000</v>
      </c>
      <c r="B237" s="48" t="s">
        <v>199</v>
      </c>
      <c r="C237" s="89">
        <f>SUM(C238:C243)</f>
        <v>161900</v>
      </c>
      <c r="D237" s="89">
        <f>SUM(D238:D243)</f>
        <v>0</v>
      </c>
    </row>
    <row r="238" spans="1:4" s="38" customFormat="1" x14ac:dyDescent="0.2">
      <c r="A238" s="53">
        <v>412100</v>
      </c>
      <c r="B238" s="46" t="s">
        <v>87</v>
      </c>
      <c r="C238" s="88">
        <v>18000</v>
      </c>
      <c r="D238" s="47">
        <v>0</v>
      </c>
    </row>
    <row r="239" spans="1:4" s="38" customFormat="1" ht="37.5" x14ac:dyDescent="0.2">
      <c r="A239" s="53">
        <v>412200</v>
      </c>
      <c r="B239" s="46" t="s">
        <v>208</v>
      </c>
      <c r="C239" s="88">
        <v>800</v>
      </c>
      <c r="D239" s="47">
        <v>0</v>
      </c>
    </row>
    <row r="240" spans="1:4" s="38" customFormat="1" x14ac:dyDescent="0.2">
      <c r="A240" s="53">
        <v>412300</v>
      </c>
      <c r="B240" s="46" t="s">
        <v>88</v>
      </c>
      <c r="C240" s="88">
        <v>1600</v>
      </c>
      <c r="D240" s="47">
        <v>0</v>
      </c>
    </row>
    <row r="241" spans="1:4" s="38" customFormat="1" x14ac:dyDescent="0.2">
      <c r="A241" s="53">
        <v>412400</v>
      </c>
      <c r="B241" s="46" t="s">
        <v>89</v>
      </c>
      <c r="C241" s="88">
        <v>15000</v>
      </c>
      <c r="D241" s="47">
        <v>0</v>
      </c>
    </row>
    <row r="242" spans="1:4" s="38" customFormat="1" x14ac:dyDescent="0.2">
      <c r="A242" s="53">
        <v>412600</v>
      </c>
      <c r="B242" s="46" t="s">
        <v>209</v>
      </c>
      <c r="C242" s="88">
        <v>4000</v>
      </c>
      <c r="D242" s="47">
        <v>0</v>
      </c>
    </row>
    <row r="243" spans="1:4" s="38" customFormat="1" x14ac:dyDescent="0.2">
      <c r="A243" s="53">
        <v>412900</v>
      </c>
      <c r="B243" s="46" t="s">
        <v>287</v>
      </c>
      <c r="C243" s="88">
        <v>122500</v>
      </c>
      <c r="D243" s="47">
        <v>0</v>
      </c>
    </row>
    <row r="244" spans="1:4" s="49" customFormat="1" ht="19.5" x14ac:dyDescent="0.2">
      <c r="A244" s="51">
        <v>415000</v>
      </c>
      <c r="B244" s="48" t="s">
        <v>47</v>
      </c>
      <c r="C244" s="89">
        <f t="shared" ref="C244:D244" si="49">C245</f>
        <v>916800</v>
      </c>
      <c r="D244" s="89">
        <f t="shared" si="49"/>
        <v>0</v>
      </c>
    </row>
    <row r="245" spans="1:4" s="38" customFormat="1" x14ac:dyDescent="0.2">
      <c r="A245" s="53">
        <v>415200</v>
      </c>
      <c r="B245" s="46" t="s">
        <v>250</v>
      </c>
      <c r="C245" s="88">
        <v>916800</v>
      </c>
      <c r="D245" s="47">
        <v>0</v>
      </c>
    </row>
    <row r="246" spans="1:4" s="38" customFormat="1" x14ac:dyDescent="0.2">
      <c r="A246" s="92"/>
      <c r="B246" s="85" t="s">
        <v>222</v>
      </c>
      <c r="C246" s="91">
        <f>C236+0</f>
        <v>1078700</v>
      </c>
      <c r="D246" s="91">
        <f>D236+0</f>
        <v>0</v>
      </c>
    </row>
    <row r="247" spans="1:4" s="38" customFormat="1" x14ac:dyDescent="0.2">
      <c r="A247" s="57"/>
      <c r="B247" s="34"/>
      <c r="C247" s="82"/>
      <c r="D247" s="82"/>
    </row>
    <row r="248" spans="1:4" s="38" customFormat="1" x14ac:dyDescent="0.2">
      <c r="A248" s="57"/>
      <c r="B248" s="34"/>
      <c r="C248" s="82"/>
      <c r="D248" s="82"/>
    </row>
    <row r="249" spans="1:4" s="38" customFormat="1" ht="23.25" customHeight="1" x14ac:dyDescent="0.2">
      <c r="A249" s="50" t="s">
        <v>531</v>
      </c>
      <c r="B249" s="48"/>
      <c r="C249" s="82"/>
      <c r="D249" s="82"/>
    </row>
    <row r="250" spans="1:4" s="38" customFormat="1" ht="19.5" x14ac:dyDescent="0.2">
      <c r="A250" s="50" t="s">
        <v>226</v>
      </c>
      <c r="B250" s="48"/>
      <c r="C250" s="82"/>
      <c r="D250" s="82"/>
    </row>
    <row r="251" spans="1:4" s="38" customFormat="1" ht="19.5" x14ac:dyDescent="0.2">
      <c r="A251" s="50" t="s">
        <v>316</v>
      </c>
      <c r="B251" s="48"/>
      <c r="C251" s="82"/>
      <c r="D251" s="82"/>
    </row>
    <row r="252" spans="1:4" s="38" customFormat="1" ht="19.5" x14ac:dyDescent="0.2">
      <c r="A252" s="50" t="s">
        <v>517</v>
      </c>
      <c r="B252" s="48"/>
      <c r="C252" s="82"/>
      <c r="D252" s="82"/>
    </row>
    <row r="253" spans="1:4" s="38" customFormat="1" x14ac:dyDescent="0.2">
      <c r="A253" s="50"/>
      <c r="B253" s="41"/>
      <c r="C253" s="82"/>
      <c r="D253" s="82"/>
    </row>
    <row r="254" spans="1:4" s="49" customFormat="1" ht="20.25" customHeight="1" x14ac:dyDescent="0.2">
      <c r="A254" s="51">
        <v>410000</v>
      </c>
      <c r="B254" s="43" t="s">
        <v>83</v>
      </c>
      <c r="C254" s="89">
        <f t="shared" ref="C254" si="50">C255+C260</f>
        <v>441400</v>
      </c>
      <c r="D254" s="89">
        <f t="shared" ref="D254" si="51">D255+D260</f>
        <v>0</v>
      </c>
    </row>
    <row r="255" spans="1:4" s="49" customFormat="1" ht="19.5" x14ac:dyDescent="0.2">
      <c r="A255" s="51">
        <v>411000</v>
      </c>
      <c r="B255" s="43" t="s">
        <v>194</v>
      </c>
      <c r="C255" s="89">
        <f t="shared" ref="C255" si="52">SUM(C256:C259)</f>
        <v>205900</v>
      </c>
      <c r="D255" s="89">
        <f t="shared" ref="D255" si="53">SUM(D256:D259)</f>
        <v>0</v>
      </c>
    </row>
    <row r="256" spans="1:4" s="38" customFormat="1" x14ac:dyDescent="0.2">
      <c r="A256" s="53">
        <v>411100</v>
      </c>
      <c r="B256" s="46" t="s">
        <v>84</v>
      </c>
      <c r="C256" s="88">
        <v>183700</v>
      </c>
      <c r="D256" s="47">
        <v>0</v>
      </c>
    </row>
    <row r="257" spans="1:4" s="38" customFormat="1" ht="37.5" x14ac:dyDescent="0.2">
      <c r="A257" s="53">
        <v>411200</v>
      </c>
      <c r="B257" s="46" t="s">
        <v>207</v>
      </c>
      <c r="C257" s="88">
        <v>12700</v>
      </c>
      <c r="D257" s="47">
        <v>0</v>
      </c>
    </row>
    <row r="258" spans="1:4" s="38" customFormat="1" ht="37.5" x14ac:dyDescent="0.2">
      <c r="A258" s="53">
        <v>411300</v>
      </c>
      <c r="B258" s="46" t="s">
        <v>85</v>
      </c>
      <c r="C258" s="88">
        <v>5000</v>
      </c>
      <c r="D258" s="47">
        <v>0</v>
      </c>
    </row>
    <row r="259" spans="1:4" s="38" customFormat="1" x14ac:dyDescent="0.2">
      <c r="A259" s="53">
        <v>411400</v>
      </c>
      <c r="B259" s="46" t="s">
        <v>86</v>
      </c>
      <c r="C259" s="88">
        <v>4500</v>
      </c>
      <c r="D259" s="47">
        <v>0</v>
      </c>
    </row>
    <row r="260" spans="1:4" s="49" customFormat="1" ht="40.5" customHeight="1" x14ac:dyDescent="0.2">
      <c r="A260" s="51">
        <v>412000</v>
      </c>
      <c r="B260" s="48" t="s">
        <v>199</v>
      </c>
      <c r="C260" s="89">
        <f>SUM(C261:C271)</f>
        <v>235500</v>
      </c>
      <c r="D260" s="89">
        <f>SUM(D261:D271)</f>
        <v>0</v>
      </c>
    </row>
    <row r="261" spans="1:4" s="38" customFormat="1" x14ac:dyDescent="0.2">
      <c r="A261" s="53">
        <v>412100</v>
      </c>
      <c r="B261" s="46" t="s">
        <v>87</v>
      </c>
      <c r="C261" s="88">
        <v>45800</v>
      </c>
      <c r="D261" s="47">
        <v>0</v>
      </c>
    </row>
    <row r="262" spans="1:4" s="38" customFormat="1" ht="37.5" x14ac:dyDescent="0.2">
      <c r="A262" s="53">
        <v>412200</v>
      </c>
      <c r="B262" s="46" t="s">
        <v>208</v>
      </c>
      <c r="C262" s="88">
        <v>19000</v>
      </c>
      <c r="D262" s="47">
        <v>0</v>
      </c>
    </row>
    <row r="263" spans="1:4" s="38" customFormat="1" x14ac:dyDescent="0.2">
      <c r="A263" s="53">
        <v>412300</v>
      </c>
      <c r="B263" s="46" t="s">
        <v>88</v>
      </c>
      <c r="C263" s="88">
        <v>3400</v>
      </c>
      <c r="D263" s="47">
        <v>0</v>
      </c>
    </row>
    <row r="264" spans="1:4" s="38" customFormat="1" x14ac:dyDescent="0.2">
      <c r="A264" s="53">
        <v>412500</v>
      </c>
      <c r="B264" s="46" t="s">
        <v>90</v>
      </c>
      <c r="C264" s="88">
        <v>400</v>
      </c>
      <c r="D264" s="47">
        <v>0</v>
      </c>
    </row>
    <row r="265" spans="1:4" s="38" customFormat="1" x14ac:dyDescent="0.2">
      <c r="A265" s="53">
        <v>412600</v>
      </c>
      <c r="B265" s="46" t="s">
        <v>209</v>
      </c>
      <c r="C265" s="88">
        <v>6700</v>
      </c>
      <c r="D265" s="47">
        <v>0</v>
      </c>
    </row>
    <row r="266" spans="1:4" s="38" customFormat="1" x14ac:dyDescent="0.2">
      <c r="A266" s="53">
        <v>412700</v>
      </c>
      <c r="B266" s="46" t="s">
        <v>196</v>
      </c>
      <c r="C266" s="88">
        <v>19400</v>
      </c>
      <c r="D266" s="47">
        <v>0</v>
      </c>
    </row>
    <row r="267" spans="1:4" s="38" customFormat="1" x14ac:dyDescent="0.2">
      <c r="A267" s="53">
        <v>412900</v>
      </c>
      <c r="B267" s="46" t="s">
        <v>518</v>
      </c>
      <c r="C267" s="88">
        <v>4900</v>
      </c>
      <c r="D267" s="47">
        <v>0</v>
      </c>
    </row>
    <row r="268" spans="1:4" s="38" customFormat="1" x14ac:dyDescent="0.2">
      <c r="A268" s="53">
        <v>412900</v>
      </c>
      <c r="B268" s="83" t="s">
        <v>287</v>
      </c>
      <c r="C268" s="88">
        <v>132800</v>
      </c>
      <c r="D268" s="47">
        <v>0</v>
      </c>
    </row>
    <row r="269" spans="1:4" s="38" customFormat="1" x14ac:dyDescent="0.2">
      <c r="A269" s="53">
        <v>412900</v>
      </c>
      <c r="B269" s="83" t="s">
        <v>304</v>
      </c>
      <c r="C269" s="88">
        <v>2500</v>
      </c>
      <c r="D269" s="47">
        <v>0</v>
      </c>
    </row>
    <row r="270" spans="1:4" s="38" customFormat="1" ht="37.5" x14ac:dyDescent="0.2">
      <c r="A270" s="53">
        <v>412900</v>
      </c>
      <c r="B270" s="83" t="s">
        <v>306</v>
      </c>
      <c r="C270" s="88">
        <v>500</v>
      </c>
      <c r="D270" s="47">
        <v>0</v>
      </c>
    </row>
    <row r="271" spans="1:4" s="38" customFormat="1" x14ac:dyDescent="0.2">
      <c r="A271" s="53">
        <v>412900</v>
      </c>
      <c r="B271" s="46" t="s">
        <v>289</v>
      </c>
      <c r="C271" s="88">
        <v>100</v>
      </c>
      <c r="D271" s="47">
        <v>0</v>
      </c>
    </row>
    <row r="272" spans="1:4" s="49" customFormat="1" ht="19.5" x14ac:dyDescent="0.2">
      <c r="A272" s="51">
        <v>510000</v>
      </c>
      <c r="B272" s="48" t="s">
        <v>146</v>
      </c>
      <c r="C272" s="89">
        <f t="shared" ref="C272" si="54">C273+C275</f>
        <v>2500</v>
      </c>
      <c r="D272" s="89">
        <f t="shared" ref="D272" si="55">D273+D275</f>
        <v>0</v>
      </c>
    </row>
    <row r="273" spans="1:4" s="49" customFormat="1" ht="19.5" x14ac:dyDescent="0.2">
      <c r="A273" s="51">
        <v>511000</v>
      </c>
      <c r="B273" s="48" t="s">
        <v>147</v>
      </c>
      <c r="C273" s="89">
        <f t="shared" ref="C273:D273" si="56">SUM(C274)</f>
        <v>0</v>
      </c>
      <c r="D273" s="89">
        <f t="shared" si="56"/>
        <v>0</v>
      </c>
    </row>
    <row r="274" spans="1:4" s="38" customFormat="1" x14ac:dyDescent="0.2">
      <c r="A274" s="53">
        <v>511300</v>
      </c>
      <c r="B274" s="46" t="s">
        <v>150</v>
      </c>
      <c r="C274" s="88">
        <v>0</v>
      </c>
      <c r="D274" s="47">
        <v>0</v>
      </c>
    </row>
    <row r="275" spans="1:4" s="49" customFormat="1" ht="19.5" x14ac:dyDescent="0.2">
      <c r="A275" s="51">
        <v>513000</v>
      </c>
      <c r="B275" s="48" t="s">
        <v>155</v>
      </c>
      <c r="C275" s="89">
        <f t="shared" ref="C275:D275" si="57">C276</f>
        <v>2500</v>
      </c>
      <c r="D275" s="89">
        <f t="shared" si="57"/>
        <v>0</v>
      </c>
    </row>
    <row r="276" spans="1:4" s="38" customFormat="1" x14ac:dyDescent="0.2">
      <c r="A276" s="53">
        <v>513700</v>
      </c>
      <c r="B276" s="46" t="s">
        <v>309</v>
      </c>
      <c r="C276" s="88">
        <v>2500</v>
      </c>
      <c r="D276" s="47">
        <v>0</v>
      </c>
    </row>
    <row r="277" spans="1:4" s="38" customFormat="1" ht="19.5" x14ac:dyDescent="0.2">
      <c r="A277" s="51">
        <v>630000</v>
      </c>
      <c r="B277" s="48" t="s">
        <v>184</v>
      </c>
      <c r="C277" s="89">
        <f t="shared" ref="C277:D278" si="58">C278</f>
        <v>2500</v>
      </c>
      <c r="D277" s="89">
        <f t="shared" si="58"/>
        <v>0</v>
      </c>
    </row>
    <row r="278" spans="1:4" s="38" customFormat="1" ht="19.5" x14ac:dyDescent="0.2">
      <c r="A278" s="51">
        <v>638000</v>
      </c>
      <c r="B278" s="48" t="s">
        <v>121</v>
      </c>
      <c r="C278" s="89">
        <f t="shared" si="58"/>
        <v>2500</v>
      </c>
      <c r="D278" s="89">
        <f t="shared" si="58"/>
        <v>0</v>
      </c>
    </row>
    <row r="279" spans="1:4" s="38" customFormat="1" x14ac:dyDescent="0.2">
      <c r="A279" s="53">
        <v>638100</v>
      </c>
      <c r="B279" s="46" t="s">
        <v>189</v>
      </c>
      <c r="C279" s="88">
        <v>2500</v>
      </c>
      <c r="D279" s="47">
        <v>0</v>
      </c>
    </row>
    <row r="280" spans="1:4" s="38" customFormat="1" x14ac:dyDescent="0.2">
      <c r="A280" s="90"/>
      <c r="B280" s="85" t="s">
        <v>222</v>
      </c>
      <c r="C280" s="91">
        <f t="shared" ref="C280:D280" si="59">C254+C272+C277</f>
        <v>446400</v>
      </c>
      <c r="D280" s="91">
        <f t="shared" si="59"/>
        <v>0</v>
      </c>
    </row>
    <row r="281" spans="1:4" s="38" customFormat="1" x14ac:dyDescent="0.2">
      <c r="A281" s="55"/>
      <c r="B281" s="34"/>
      <c r="C281" s="88"/>
      <c r="D281" s="88"/>
    </row>
    <row r="282" spans="1:4" s="38" customFormat="1" x14ac:dyDescent="0.2">
      <c r="A282" s="55"/>
      <c r="B282" s="34"/>
      <c r="C282" s="88"/>
      <c r="D282" s="88"/>
    </row>
    <row r="283" spans="1:4" s="38" customFormat="1" ht="19.5" x14ac:dyDescent="0.2">
      <c r="A283" s="50" t="s">
        <v>532</v>
      </c>
      <c r="B283" s="48"/>
      <c r="C283" s="88"/>
      <c r="D283" s="88"/>
    </row>
    <row r="284" spans="1:4" s="38" customFormat="1" ht="19.5" x14ac:dyDescent="0.2">
      <c r="A284" s="50" t="s">
        <v>228</v>
      </c>
      <c r="B284" s="48"/>
      <c r="C284" s="88"/>
      <c r="D284" s="88"/>
    </row>
    <row r="285" spans="1:4" s="38" customFormat="1" ht="19.5" x14ac:dyDescent="0.2">
      <c r="A285" s="50" t="s">
        <v>310</v>
      </c>
      <c r="B285" s="48"/>
      <c r="C285" s="88"/>
      <c r="D285" s="88"/>
    </row>
    <row r="286" spans="1:4" s="38" customFormat="1" ht="19.5" x14ac:dyDescent="0.2">
      <c r="A286" s="50" t="s">
        <v>517</v>
      </c>
      <c r="B286" s="48"/>
      <c r="C286" s="88"/>
      <c r="D286" s="88"/>
    </row>
    <row r="287" spans="1:4" s="38" customFormat="1" x14ac:dyDescent="0.2">
      <c r="A287" s="50"/>
      <c r="B287" s="41"/>
      <c r="C287" s="82"/>
      <c r="D287" s="82"/>
    </row>
    <row r="288" spans="1:4" s="38" customFormat="1" ht="20.25" customHeight="1" x14ac:dyDescent="0.2">
      <c r="A288" s="51">
        <v>410000</v>
      </c>
      <c r="B288" s="43" t="s">
        <v>83</v>
      </c>
      <c r="C288" s="89">
        <f t="shared" ref="C288" si="60">C289+C294</f>
        <v>2228900</v>
      </c>
      <c r="D288" s="89">
        <f t="shared" ref="D288" si="61">D289+D294</f>
        <v>0</v>
      </c>
    </row>
    <row r="289" spans="1:4" s="38" customFormat="1" ht="19.5" x14ac:dyDescent="0.2">
      <c r="A289" s="51">
        <v>411000</v>
      </c>
      <c r="B289" s="43" t="s">
        <v>194</v>
      </c>
      <c r="C289" s="89">
        <f t="shared" ref="C289" si="62">SUM(C290:C293)</f>
        <v>1924100</v>
      </c>
      <c r="D289" s="89">
        <f t="shared" ref="D289" si="63">SUM(D290:D293)</f>
        <v>0</v>
      </c>
    </row>
    <row r="290" spans="1:4" s="38" customFormat="1" x14ac:dyDescent="0.2">
      <c r="A290" s="53">
        <v>411100</v>
      </c>
      <c r="B290" s="46" t="s">
        <v>84</v>
      </c>
      <c r="C290" s="88">
        <v>1641600</v>
      </c>
      <c r="D290" s="47">
        <v>0</v>
      </c>
    </row>
    <row r="291" spans="1:4" s="38" customFormat="1" ht="37.5" x14ac:dyDescent="0.2">
      <c r="A291" s="53">
        <v>411200</v>
      </c>
      <c r="B291" s="46" t="s">
        <v>207</v>
      </c>
      <c r="C291" s="88">
        <v>223200</v>
      </c>
      <c r="D291" s="47">
        <v>0</v>
      </c>
    </row>
    <row r="292" spans="1:4" s="38" customFormat="1" ht="37.5" x14ac:dyDescent="0.2">
      <c r="A292" s="53">
        <v>411300</v>
      </c>
      <c r="B292" s="46" t="s">
        <v>85</v>
      </c>
      <c r="C292" s="88">
        <v>8100</v>
      </c>
      <c r="D292" s="47">
        <v>0</v>
      </c>
    </row>
    <row r="293" spans="1:4" s="38" customFormat="1" x14ac:dyDescent="0.2">
      <c r="A293" s="53">
        <v>411400</v>
      </c>
      <c r="B293" s="46" t="s">
        <v>86</v>
      </c>
      <c r="C293" s="88">
        <v>51200</v>
      </c>
      <c r="D293" s="47">
        <v>0</v>
      </c>
    </row>
    <row r="294" spans="1:4" s="38" customFormat="1" ht="40.5" customHeight="1" x14ac:dyDescent="0.2">
      <c r="A294" s="51">
        <v>412000</v>
      </c>
      <c r="B294" s="48" t="s">
        <v>199</v>
      </c>
      <c r="C294" s="89">
        <f t="shared" ref="C294" si="64">SUM(C295:C306)</f>
        <v>304800</v>
      </c>
      <c r="D294" s="89">
        <f t="shared" ref="D294" si="65">SUM(D295:D306)</f>
        <v>0</v>
      </c>
    </row>
    <row r="295" spans="1:4" s="38" customFormat="1" x14ac:dyDescent="0.2">
      <c r="A295" s="53">
        <v>412100</v>
      </c>
      <c r="B295" s="46" t="s">
        <v>87</v>
      </c>
      <c r="C295" s="88">
        <v>142400</v>
      </c>
      <c r="D295" s="47">
        <v>0</v>
      </c>
    </row>
    <row r="296" spans="1:4" s="38" customFormat="1" ht="37.5" x14ac:dyDescent="0.2">
      <c r="A296" s="53">
        <v>412200</v>
      </c>
      <c r="B296" s="46" t="s">
        <v>208</v>
      </c>
      <c r="C296" s="88">
        <v>62900</v>
      </c>
      <c r="D296" s="47">
        <v>0</v>
      </c>
    </row>
    <row r="297" spans="1:4" s="38" customFormat="1" x14ac:dyDescent="0.2">
      <c r="A297" s="53">
        <v>412300</v>
      </c>
      <c r="B297" s="46" t="s">
        <v>88</v>
      </c>
      <c r="C297" s="88">
        <v>18100</v>
      </c>
      <c r="D297" s="47">
        <v>0</v>
      </c>
    </row>
    <row r="298" spans="1:4" s="38" customFormat="1" x14ac:dyDescent="0.2">
      <c r="A298" s="53">
        <v>412500</v>
      </c>
      <c r="B298" s="46" t="s">
        <v>90</v>
      </c>
      <c r="C298" s="88">
        <v>6500</v>
      </c>
      <c r="D298" s="47">
        <v>0</v>
      </c>
    </row>
    <row r="299" spans="1:4" s="38" customFormat="1" x14ac:dyDescent="0.2">
      <c r="A299" s="53">
        <v>412600</v>
      </c>
      <c r="B299" s="46" t="s">
        <v>209</v>
      </c>
      <c r="C299" s="88">
        <v>20900</v>
      </c>
      <c r="D299" s="47">
        <v>0</v>
      </c>
    </row>
    <row r="300" spans="1:4" s="38" customFormat="1" x14ac:dyDescent="0.2">
      <c r="A300" s="53">
        <v>412700</v>
      </c>
      <c r="B300" s="46" t="s">
        <v>196</v>
      </c>
      <c r="C300" s="88">
        <v>20000</v>
      </c>
      <c r="D300" s="47">
        <v>0</v>
      </c>
    </row>
    <row r="301" spans="1:4" s="38" customFormat="1" x14ac:dyDescent="0.2">
      <c r="A301" s="53">
        <v>412900</v>
      </c>
      <c r="B301" s="46" t="s">
        <v>518</v>
      </c>
      <c r="C301" s="88">
        <v>3000</v>
      </c>
      <c r="D301" s="47">
        <v>0</v>
      </c>
    </row>
    <row r="302" spans="1:4" s="38" customFormat="1" x14ac:dyDescent="0.2">
      <c r="A302" s="53">
        <v>412900</v>
      </c>
      <c r="B302" s="46" t="s">
        <v>287</v>
      </c>
      <c r="C302" s="88">
        <v>16700</v>
      </c>
      <c r="D302" s="47">
        <v>0</v>
      </c>
    </row>
    <row r="303" spans="1:4" s="38" customFormat="1" x14ac:dyDescent="0.2">
      <c r="A303" s="53">
        <v>412900</v>
      </c>
      <c r="B303" s="46" t="s">
        <v>304</v>
      </c>
      <c r="C303" s="88">
        <v>5000</v>
      </c>
      <c r="D303" s="47">
        <v>0</v>
      </c>
    </row>
    <row r="304" spans="1:4" s="38" customFormat="1" ht="37.5" x14ac:dyDescent="0.2">
      <c r="A304" s="53">
        <v>412900</v>
      </c>
      <c r="B304" s="83" t="s">
        <v>305</v>
      </c>
      <c r="C304" s="88">
        <v>1100</v>
      </c>
      <c r="D304" s="47">
        <v>0</v>
      </c>
    </row>
    <row r="305" spans="1:4" s="38" customFormat="1" ht="37.5" x14ac:dyDescent="0.2">
      <c r="A305" s="53">
        <v>412900</v>
      </c>
      <c r="B305" s="46" t="s">
        <v>306</v>
      </c>
      <c r="C305" s="88">
        <v>3200</v>
      </c>
      <c r="D305" s="47">
        <v>0</v>
      </c>
    </row>
    <row r="306" spans="1:4" s="38" customFormat="1" x14ac:dyDescent="0.2">
      <c r="A306" s="53">
        <v>412900</v>
      </c>
      <c r="B306" s="46" t="s">
        <v>289</v>
      </c>
      <c r="C306" s="88">
        <v>5000</v>
      </c>
      <c r="D306" s="47">
        <v>0</v>
      </c>
    </row>
    <row r="307" spans="1:4" s="38" customFormat="1" ht="40.5" customHeight="1" x14ac:dyDescent="0.2">
      <c r="A307" s="51">
        <v>510000</v>
      </c>
      <c r="B307" s="48" t="s">
        <v>146</v>
      </c>
      <c r="C307" s="89">
        <f>C308+C312+C310</f>
        <v>15000</v>
      </c>
      <c r="D307" s="89">
        <f>D308+D312+D310</f>
        <v>0</v>
      </c>
    </row>
    <row r="308" spans="1:4" s="38" customFormat="1" ht="19.5" x14ac:dyDescent="0.2">
      <c r="A308" s="51">
        <v>511000</v>
      </c>
      <c r="B308" s="48" t="s">
        <v>147</v>
      </c>
      <c r="C308" s="89">
        <f>SUM(C309:C309)</f>
        <v>10000</v>
      </c>
      <c r="D308" s="89">
        <f>SUM(D309:D309)</f>
        <v>0</v>
      </c>
    </row>
    <row r="309" spans="1:4" s="38" customFormat="1" x14ac:dyDescent="0.2">
      <c r="A309" s="53">
        <v>511300</v>
      </c>
      <c r="B309" s="46" t="s">
        <v>150</v>
      </c>
      <c r="C309" s="88">
        <v>10000</v>
      </c>
      <c r="D309" s="47">
        <v>0</v>
      </c>
    </row>
    <row r="310" spans="1:4" s="49" customFormat="1" ht="19.5" x14ac:dyDescent="0.2">
      <c r="A310" s="51">
        <v>513000</v>
      </c>
      <c r="B310" s="48" t="s">
        <v>155</v>
      </c>
      <c r="C310" s="89">
        <f t="shared" ref="C310:D310" si="66">C311</f>
        <v>0</v>
      </c>
      <c r="D310" s="89">
        <f t="shared" si="66"/>
        <v>0</v>
      </c>
    </row>
    <row r="311" spans="1:4" s="38" customFormat="1" x14ac:dyDescent="0.2">
      <c r="A311" s="53">
        <v>513700</v>
      </c>
      <c r="B311" s="46" t="s">
        <v>317</v>
      </c>
      <c r="C311" s="88">
        <v>0</v>
      </c>
      <c r="D311" s="47">
        <v>0</v>
      </c>
    </row>
    <row r="312" spans="1:4" s="49" customFormat="1" ht="39" x14ac:dyDescent="0.2">
      <c r="A312" s="51">
        <v>516000</v>
      </c>
      <c r="B312" s="48" t="s">
        <v>157</v>
      </c>
      <c r="C312" s="89">
        <f t="shared" ref="C312:D312" si="67">C313</f>
        <v>5000</v>
      </c>
      <c r="D312" s="89">
        <f t="shared" si="67"/>
        <v>0</v>
      </c>
    </row>
    <row r="313" spans="1:4" s="38" customFormat="1" x14ac:dyDescent="0.2">
      <c r="A313" s="53">
        <v>516100</v>
      </c>
      <c r="B313" s="46" t="s">
        <v>157</v>
      </c>
      <c r="C313" s="88">
        <v>5000</v>
      </c>
      <c r="D313" s="47">
        <v>0</v>
      </c>
    </row>
    <row r="314" spans="1:4" s="38" customFormat="1" x14ac:dyDescent="0.2">
      <c r="A314" s="92"/>
      <c r="B314" s="85" t="s">
        <v>222</v>
      </c>
      <c r="C314" s="91">
        <f>C288+C307+0</f>
        <v>2243900</v>
      </c>
      <c r="D314" s="91">
        <f>D288+D307+0</f>
        <v>0</v>
      </c>
    </row>
    <row r="315" spans="1:4" s="38" customFormat="1" x14ac:dyDescent="0.2">
      <c r="A315" s="57"/>
      <c r="B315" s="34"/>
      <c r="C315" s="82"/>
      <c r="D315" s="82"/>
    </row>
    <row r="316" spans="1:4" s="38" customFormat="1" x14ac:dyDescent="0.2">
      <c r="A316" s="55"/>
      <c r="B316" s="34"/>
      <c r="C316" s="88"/>
      <c r="D316" s="88"/>
    </row>
    <row r="317" spans="1:4" s="38" customFormat="1" ht="19.5" x14ac:dyDescent="0.2">
      <c r="A317" s="50" t="s">
        <v>533</v>
      </c>
      <c r="B317" s="48"/>
      <c r="C317" s="88"/>
      <c r="D317" s="88"/>
    </row>
    <row r="318" spans="1:4" s="38" customFormat="1" ht="19.5" x14ac:dyDescent="0.2">
      <c r="A318" s="50" t="s">
        <v>229</v>
      </c>
      <c r="B318" s="48"/>
      <c r="C318" s="88"/>
      <c r="D318" s="88"/>
    </row>
    <row r="319" spans="1:4" s="38" customFormat="1" ht="19.5" x14ac:dyDescent="0.2">
      <c r="A319" s="50" t="s">
        <v>311</v>
      </c>
      <c r="B319" s="48"/>
      <c r="C319" s="88"/>
      <c r="D319" s="88"/>
    </row>
    <row r="320" spans="1:4" s="38" customFormat="1" ht="19.5" x14ac:dyDescent="0.2">
      <c r="A320" s="50" t="s">
        <v>517</v>
      </c>
      <c r="B320" s="48"/>
      <c r="C320" s="88"/>
      <c r="D320" s="88"/>
    </row>
    <row r="321" spans="1:4" s="38" customFormat="1" x14ac:dyDescent="0.2">
      <c r="A321" s="50"/>
      <c r="B321" s="41"/>
      <c r="C321" s="82"/>
      <c r="D321" s="82"/>
    </row>
    <row r="322" spans="1:4" s="38" customFormat="1" ht="19.5" x14ac:dyDescent="0.2">
      <c r="A322" s="51">
        <v>410000</v>
      </c>
      <c r="B322" s="43" t="s">
        <v>83</v>
      </c>
      <c r="C322" s="89">
        <f>C323+C328+C345+C351+C347+0+0</f>
        <v>13101000</v>
      </c>
      <c r="D322" s="89">
        <f>D323+D328+D345+D351+D347+0+0</f>
        <v>0</v>
      </c>
    </row>
    <row r="323" spans="1:4" s="38" customFormat="1" ht="19.5" x14ac:dyDescent="0.2">
      <c r="A323" s="51">
        <v>411000</v>
      </c>
      <c r="B323" s="43" t="s">
        <v>194</v>
      </c>
      <c r="C323" s="89">
        <f t="shared" ref="C323" si="68">SUM(C324:C327)</f>
        <v>2680700</v>
      </c>
      <c r="D323" s="89">
        <f t="shared" ref="D323" si="69">SUM(D324:D327)</f>
        <v>0</v>
      </c>
    </row>
    <row r="324" spans="1:4" s="38" customFormat="1" x14ac:dyDescent="0.2">
      <c r="A324" s="53">
        <v>411100</v>
      </c>
      <c r="B324" s="46" t="s">
        <v>84</v>
      </c>
      <c r="C324" s="88">
        <v>2510000</v>
      </c>
      <c r="D324" s="47">
        <v>0</v>
      </c>
    </row>
    <row r="325" spans="1:4" s="38" customFormat="1" ht="37.5" x14ac:dyDescent="0.2">
      <c r="A325" s="53">
        <v>411200</v>
      </c>
      <c r="B325" s="46" t="s">
        <v>207</v>
      </c>
      <c r="C325" s="88">
        <v>106700</v>
      </c>
      <c r="D325" s="47">
        <v>0</v>
      </c>
    </row>
    <row r="326" spans="1:4" s="38" customFormat="1" ht="37.5" x14ac:dyDescent="0.2">
      <c r="A326" s="53">
        <v>411300</v>
      </c>
      <c r="B326" s="46" t="s">
        <v>85</v>
      </c>
      <c r="C326" s="88">
        <v>50000</v>
      </c>
      <c r="D326" s="47">
        <v>0</v>
      </c>
    </row>
    <row r="327" spans="1:4" s="38" customFormat="1" x14ac:dyDescent="0.2">
      <c r="A327" s="53">
        <v>411400</v>
      </c>
      <c r="B327" s="46" t="s">
        <v>86</v>
      </c>
      <c r="C327" s="88">
        <v>14000</v>
      </c>
      <c r="D327" s="47">
        <v>0</v>
      </c>
    </row>
    <row r="328" spans="1:4" s="38" customFormat="1" ht="40.5" customHeight="1" x14ac:dyDescent="0.2">
      <c r="A328" s="51">
        <v>412000</v>
      </c>
      <c r="B328" s="48" t="s">
        <v>199</v>
      </c>
      <c r="C328" s="89">
        <f>SUM(C329:C344)</f>
        <v>5403300</v>
      </c>
      <c r="D328" s="89">
        <f t="shared" ref="D328" si="70">SUM(D329:D344)</f>
        <v>0</v>
      </c>
    </row>
    <row r="329" spans="1:4" s="38" customFormat="1" x14ac:dyDescent="0.2">
      <c r="A329" s="53">
        <v>412100</v>
      </c>
      <c r="B329" s="46" t="s">
        <v>87</v>
      </c>
      <c r="C329" s="88">
        <v>4300</v>
      </c>
      <c r="D329" s="47">
        <v>0</v>
      </c>
    </row>
    <row r="330" spans="1:4" s="38" customFormat="1" ht="37.5" x14ac:dyDescent="0.2">
      <c r="A330" s="53">
        <v>412200</v>
      </c>
      <c r="B330" s="46" t="s">
        <v>208</v>
      </c>
      <c r="C330" s="88">
        <v>220000</v>
      </c>
      <c r="D330" s="47">
        <v>0</v>
      </c>
    </row>
    <row r="331" spans="1:4" s="38" customFormat="1" x14ac:dyDescent="0.2">
      <c r="A331" s="53">
        <v>412300</v>
      </c>
      <c r="B331" s="46" t="s">
        <v>88</v>
      </c>
      <c r="C331" s="88">
        <v>345000</v>
      </c>
      <c r="D331" s="47">
        <v>0</v>
      </c>
    </row>
    <row r="332" spans="1:4" s="38" customFormat="1" x14ac:dyDescent="0.2">
      <c r="A332" s="53">
        <v>412500</v>
      </c>
      <c r="B332" s="46" t="s">
        <v>90</v>
      </c>
      <c r="C332" s="88">
        <v>120000</v>
      </c>
      <c r="D332" s="47">
        <v>0</v>
      </c>
    </row>
    <row r="333" spans="1:4" s="38" customFormat="1" x14ac:dyDescent="0.2">
      <c r="A333" s="53">
        <v>412600</v>
      </c>
      <c r="B333" s="46" t="s">
        <v>209</v>
      </c>
      <c r="C333" s="88">
        <v>300000</v>
      </c>
      <c r="D333" s="47">
        <v>0</v>
      </c>
    </row>
    <row r="334" spans="1:4" s="38" customFormat="1" x14ac:dyDescent="0.2">
      <c r="A334" s="53">
        <v>412700</v>
      </c>
      <c r="B334" s="46" t="s">
        <v>196</v>
      </c>
      <c r="C334" s="88">
        <v>110000</v>
      </c>
      <c r="D334" s="47">
        <v>0</v>
      </c>
    </row>
    <row r="335" spans="1:4" s="38" customFormat="1" x14ac:dyDescent="0.2">
      <c r="A335" s="53">
        <v>412700</v>
      </c>
      <c r="B335" s="46" t="s">
        <v>483</v>
      </c>
      <c r="C335" s="88">
        <v>2220000</v>
      </c>
      <c r="D335" s="47">
        <v>0</v>
      </c>
    </row>
    <row r="336" spans="1:4" s="38" customFormat="1" x14ac:dyDescent="0.2">
      <c r="A336" s="53">
        <v>412700</v>
      </c>
      <c r="B336" s="46" t="s">
        <v>292</v>
      </c>
      <c r="C336" s="88">
        <v>80000</v>
      </c>
      <c r="D336" s="47">
        <v>0</v>
      </c>
    </row>
    <row r="337" spans="1:4" s="38" customFormat="1" ht="37.5" x14ac:dyDescent="0.2">
      <c r="A337" s="53">
        <v>412800</v>
      </c>
      <c r="B337" s="46" t="s">
        <v>210</v>
      </c>
      <c r="C337" s="88">
        <v>9000</v>
      </c>
      <c r="D337" s="47">
        <v>0</v>
      </c>
    </row>
    <row r="338" spans="1:4" s="38" customFormat="1" x14ac:dyDescent="0.2">
      <c r="A338" s="53">
        <v>412900</v>
      </c>
      <c r="B338" s="83" t="s">
        <v>518</v>
      </c>
      <c r="C338" s="88">
        <v>3000</v>
      </c>
      <c r="D338" s="47">
        <v>0</v>
      </c>
    </row>
    <row r="339" spans="1:4" s="38" customFormat="1" x14ac:dyDescent="0.2">
      <c r="A339" s="53">
        <v>412900</v>
      </c>
      <c r="B339" s="83" t="s">
        <v>287</v>
      </c>
      <c r="C339" s="88">
        <v>350000</v>
      </c>
      <c r="D339" s="47">
        <v>0</v>
      </c>
    </row>
    <row r="340" spans="1:4" s="38" customFormat="1" x14ac:dyDescent="0.2">
      <c r="A340" s="53">
        <v>412900</v>
      </c>
      <c r="B340" s="83" t="s">
        <v>304</v>
      </c>
      <c r="C340" s="88">
        <v>110000</v>
      </c>
      <c r="D340" s="47">
        <v>0</v>
      </c>
    </row>
    <row r="341" spans="1:4" s="38" customFormat="1" ht="37.5" x14ac:dyDescent="0.2">
      <c r="A341" s="53">
        <v>412900</v>
      </c>
      <c r="B341" s="83" t="s">
        <v>305</v>
      </c>
      <c r="C341" s="88">
        <v>25000</v>
      </c>
      <c r="D341" s="47">
        <v>0</v>
      </c>
    </row>
    <row r="342" spans="1:4" s="38" customFormat="1" ht="37.5" x14ac:dyDescent="0.2">
      <c r="A342" s="53">
        <v>412900</v>
      </c>
      <c r="B342" s="83" t="s">
        <v>306</v>
      </c>
      <c r="C342" s="88">
        <v>5000</v>
      </c>
      <c r="D342" s="47">
        <v>0</v>
      </c>
    </row>
    <row r="343" spans="1:4" s="38" customFormat="1" ht="37.5" x14ac:dyDescent="0.2">
      <c r="A343" s="53">
        <v>412900</v>
      </c>
      <c r="B343" s="83" t="s">
        <v>484</v>
      </c>
      <c r="C343" s="88">
        <v>1500000</v>
      </c>
      <c r="D343" s="47">
        <v>0</v>
      </c>
    </row>
    <row r="344" spans="1:4" s="38" customFormat="1" x14ac:dyDescent="0.2">
      <c r="A344" s="53">
        <v>412900</v>
      </c>
      <c r="B344" s="46" t="s">
        <v>289</v>
      </c>
      <c r="C344" s="88">
        <v>2000</v>
      </c>
      <c r="D344" s="47">
        <v>0</v>
      </c>
    </row>
    <row r="345" spans="1:4" s="93" customFormat="1" ht="19.5" x14ac:dyDescent="0.2">
      <c r="A345" s="51">
        <v>414000</v>
      </c>
      <c r="B345" s="48" t="s">
        <v>100</v>
      </c>
      <c r="C345" s="89">
        <f t="shared" ref="C345:D345" si="71">SUM(C346)</f>
        <v>4800000</v>
      </c>
      <c r="D345" s="89">
        <f t="shared" si="71"/>
        <v>0</v>
      </c>
    </row>
    <row r="346" spans="1:4" s="38" customFormat="1" x14ac:dyDescent="0.2">
      <c r="A346" s="53">
        <v>414100</v>
      </c>
      <c r="B346" s="46" t="s">
        <v>318</v>
      </c>
      <c r="C346" s="88">
        <v>4800000</v>
      </c>
      <c r="D346" s="47">
        <v>0</v>
      </c>
    </row>
    <row r="347" spans="1:4" s="49" customFormat="1" ht="19.5" x14ac:dyDescent="0.2">
      <c r="A347" s="51">
        <v>415000</v>
      </c>
      <c r="B347" s="48" t="s">
        <v>47</v>
      </c>
      <c r="C347" s="89">
        <f>SUM(C348:C350)</f>
        <v>17000</v>
      </c>
      <c r="D347" s="89">
        <f>SUM(D348:D350)</f>
        <v>0</v>
      </c>
    </row>
    <row r="348" spans="1:4" s="38" customFormat="1" x14ac:dyDescent="0.2">
      <c r="A348" s="53">
        <v>415200</v>
      </c>
      <c r="B348" s="46" t="s">
        <v>308</v>
      </c>
      <c r="C348" s="88">
        <v>10000</v>
      </c>
      <c r="D348" s="47">
        <v>0</v>
      </c>
    </row>
    <row r="349" spans="1:4" s="38" customFormat="1" x14ac:dyDescent="0.2">
      <c r="A349" s="53">
        <v>415200</v>
      </c>
      <c r="B349" s="46" t="s">
        <v>251</v>
      </c>
      <c r="C349" s="88">
        <v>5000</v>
      </c>
      <c r="D349" s="47">
        <v>0</v>
      </c>
    </row>
    <row r="350" spans="1:4" s="38" customFormat="1" x14ac:dyDescent="0.2">
      <c r="A350" s="53">
        <v>415200</v>
      </c>
      <c r="B350" s="46" t="s">
        <v>252</v>
      </c>
      <c r="C350" s="88">
        <v>2000</v>
      </c>
      <c r="D350" s="47">
        <v>0</v>
      </c>
    </row>
    <row r="351" spans="1:4" s="93" customFormat="1" ht="39" x14ac:dyDescent="0.2">
      <c r="A351" s="51">
        <v>416000</v>
      </c>
      <c r="B351" s="48" t="s">
        <v>201</v>
      </c>
      <c r="C351" s="89">
        <f t="shared" ref="C351:D351" si="72">SUM(C352:C352)</f>
        <v>200000</v>
      </c>
      <c r="D351" s="89">
        <f t="shared" si="72"/>
        <v>0</v>
      </c>
    </row>
    <row r="352" spans="1:4" s="38" customFormat="1" x14ac:dyDescent="0.2">
      <c r="A352" s="53">
        <v>416100</v>
      </c>
      <c r="B352" s="46" t="s">
        <v>223</v>
      </c>
      <c r="C352" s="88">
        <v>200000</v>
      </c>
      <c r="D352" s="47">
        <v>0</v>
      </c>
    </row>
    <row r="353" spans="1:4" s="49" customFormat="1" ht="19.5" x14ac:dyDescent="0.2">
      <c r="A353" s="51">
        <v>480000</v>
      </c>
      <c r="B353" s="48" t="s">
        <v>142</v>
      </c>
      <c r="C353" s="89">
        <f>C356+C354</f>
        <v>850000</v>
      </c>
      <c r="D353" s="89">
        <f>D356+D354</f>
        <v>0</v>
      </c>
    </row>
    <row r="354" spans="1:4" s="49" customFormat="1" ht="19.5" x14ac:dyDescent="0.2">
      <c r="A354" s="51">
        <v>487000</v>
      </c>
      <c r="B354" s="48" t="s">
        <v>193</v>
      </c>
      <c r="C354" s="89">
        <f>SUM(C355:C355)</f>
        <v>0</v>
      </c>
      <c r="D354" s="89">
        <f>SUM(D355:D355)</f>
        <v>0</v>
      </c>
    </row>
    <row r="355" spans="1:4" s="38" customFormat="1" x14ac:dyDescent="0.2">
      <c r="A355" s="53">
        <v>487300</v>
      </c>
      <c r="B355" s="46" t="s">
        <v>143</v>
      </c>
      <c r="C355" s="88">
        <v>0</v>
      </c>
      <c r="D355" s="47">
        <v>0</v>
      </c>
    </row>
    <row r="356" spans="1:4" s="49" customFormat="1" ht="19.5" x14ac:dyDescent="0.2">
      <c r="A356" s="51">
        <v>488000</v>
      </c>
      <c r="B356" s="48" t="s">
        <v>99</v>
      </c>
      <c r="C356" s="89">
        <f t="shared" ref="C356" si="73">SUM(C357:C358)</f>
        <v>850000</v>
      </c>
      <c r="D356" s="89">
        <f t="shared" ref="D356" si="74">SUM(D357:D358)</f>
        <v>0</v>
      </c>
    </row>
    <row r="357" spans="1:4" s="38" customFormat="1" x14ac:dyDescent="0.2">
      <c r="A357" s="53">
        <v>488100</v>
      </c>
      <c r="B357" s="46" t="s">
        <v>319</v>
      </c>
      <c r="C357" s="88">
        <v>850000</v>
      </c>
      <c r="D357" s="47">
        <v>0</v>
      </c>
    </row>
    <row r="358" spans="1:4" s="38" customFormat="1" x14ac:dyDescent="0.2">
      <c r="A358" s="53">
        <v>488100</v>
      </c>
      <c r="B358" s="46" t="s">
        <v>99</v>
      </c>
      <c r="C358" s="88">
        <v>0</v>
      </c>
      <c r="D358" s="47">
        <v>0</v>
      </c>
    </row>
    <row r="359" spans="1:4" s="38" customFormat="1" ht="40.5" customHeight="1" x14ac:dyDescent="0.2">
      <c r="A359" s="51">
        <v>510000</v>
      </c>
      <c r="B359" s="48" t="s">
        <v>146</v>
      </c>
      <c r="C359" s="89">
        <f>C360+C364+C367</f>
        <v>3970000</v>
      </c>
      <c r="D359" s="89">
        <f>D360+D364+D367</f>
        <v>0</v>
      </c>
    </row>
    <row r="360" spans="1:4" s="38" customFormat="1" ht="19.5" x14ac:dyDescent="0.2">
      <c r="A360" s="51">
        <v>511000</v>
      </c>
      <c r="B360" s="48" t="s">
        <v>147</v>
      </c>
      <c r="C360" s="89">
        <f>SUM(C361:C363)</f>
        <v>820000</v>
      </c>
      <c r="D360" s="89">
        <f>SUM(D361:D363)</f>
        <v>0</v>
      </c>
    </row>
    <row r="361" spans="1:4" s="38" customFormat="1" ht="37.5" x14ac:dyDescent="0.2">
      <c r="A361" s="53">
        <v>511200</v>
      </c>
      <c r="B361" s="46" t="s">
        <v>149</v>
      </c>
      <c r="C361" s="88">
        <v>10000</v>
      </c>
      <c r="D361" s="47">
        <v>0</v>
      </c>
    </row>
    <row r="362" spans="1:4" s="38" customFormat="1" x14ac:dyDescent="0.2">
      <c r="A362" s="53">
        <v>511300</v>
      </c>
      <c r="B362" s="46" t="s">
        <v>150</v>
      </c>
      <c r="C362" s="88">
        <v>800000</v>
      </c>
      <c r="D362" s="47">
        <v>0</v>
      </c>
    </row>
    <row r="363" spans="1:4" s="38" customFormat="1" x14ac:dyDescent="0.2">
      <c r="A363" s="53">
        <v>511400</v>
      </c>
      <c r="B363" s="46" t="s">
        <v>151</v>
      </c>
      <c r="C363" s="88">
        <v>10000</v>
      </c>
      <c r="D363" s="47">
        <v>0</v>
      </c>
    </row>
    <row r="364" spans="1:4" s="38" customFormat="1" ht="40.5" customHeight="1" x14ac:dyDescent="0.2">
      <c r="A364" s="51">
        <v>513000</v>
      </c>
      <c r="B364" s="48" t="s">
        <v>155</v>
      </c>
      <c r="C364" s="89">
        <f>SUM(C365:C366)</f>
        <v>3050000</v>
      </c>
      <c r="D364" s="89">
        <f>SUM(D365:D366)</f>
        <v>0</v>
      </c>
    </row>
    <row r="365" spans="1:4" s="38" customFormat="1" x14ac:dyDescent="0.2">
      <c r="A365" s="53">
        <v>513700</v>
      </c>
      <c r="B365" s="46" t="s">
        <v>320</v>
      </c>
      <c r="C365" s="88">
        <v>2950000</v>
      </c>
      <c r="D365" s="47">
        <v>0</v>
      </c>
    </row>
    <row r="366" spans="1:4" s="38" customFormat="1" x14ac:dyDescent="0.2">
      <c r="A366" s="53">
        <v>513700</v>
      </c>
      <c r="B366" s="46" t="s">
        <v>317</v>
      </c>
      <c r="C366" s="88">
        <v>100000</v>
      </c>
      <c r="D366" s="47">
        <v>0</v>
      </c>
    </row>
    <row r="367" spans="1:4" s="49" customFormat="1" ht="39" x14ac:dyDescent="0.2">
      <c r="A367" s="51">
        <v>516000</v>
      </c>
      <c r="B367" s="48" t="s">
        <v>157</v>
      </c>
      <c r="C367" s="89">
        <f t="shared" ref="C367:D367" si="75">SUM(C368)</f>
        <v>100000</v>
      </c>
      <c r="D367" s="89">
        <f t="shared" si="75"/>
        <v>0</v>
      </c>
    </row>
    <row r="368" spans="1:4" s="38" customFormat="1" x14ac:dyDescent="0.2">
      <c r="A368" s="53">
        <v>516100</v>
      </c>
      <c r="B368" s="46" t="s">
        <v>157</v>
      </c>
      <c r="C368" s="88">
        <v>100000</v>
      </c>
      <c r="D368" s="47">
        <v>0</v>
      </c>
    </row>
    <row r="369" spans="1:4" s="49" customFormat="1" ht="19.5" x14ac:dyDescent="0.2">
      <c r="A369" s="51">
        <v>630000</v>
      </c>
      <c r="B369" s="48" t="s">
        <v>184</v>
      </c>
      <c r="C369" s="89">
        <f>C370+0</f>
        <v>52000</v>
      </c>
      <c r="D369" s="89">
        <f>D370+0</f>
        <v>0</v>
      </c>
    </row>
    <row r="370" spans="1:4" s="49" customFormat="1" ht="19.5" x14ac:dyDescent="0.2">
      <c r="A370" s="51">
        <v>638000</v>
      </c>
      <c r="B370" s="48" t="s">
        <v>121</v>
      </c>
      <c r="C370" s="89">
        <f t="shared" ref="C370:D370" si="76">C371</f>
        <v>52000</v>
      </c>
      <c r="D370" s="89">
        <f t="shared" si="76"/>
        <v>0</v>
      </c>
    </row>
    <row r="371" spans="1:4" s="38" customFormat="1" x14ac:dyDescent="0.2">
      <c r="A371" s="53">
        <v>638100</v>
      </c>
      <c r="B371" s="46" t="s">
        <v>189</v>
      </c>
      <c r="C371" s="88">
        <v>52000</v>
      </c>
      <c r="D371" s="47">
        <v>0</v>
      </c>
    </row>
    <row r="372" spans="1:4" s="38" customFormat="1" x14ac:dyDescent="0.2">
      <c r="A372" s="92"/>
      <c r="B372" s="85" t="s">
        <v>222</v>
      </c>
      <c r="C372" s="91">
        <f>C322+C353+C359+C369</f>
        <v>17973000</v>
      </c>
      <c r="D372" s="91">
        <f>D322+D353+D359+D369</f>
        <v>0</v>
      </c>
    </row>
    <row r="373" spans="1:4" s="38" customFormat="1" x14ac:dyDescent="0.2">
      <c r="A373" s="57"/>
      <c r="B373" s="34"/>
      <c r="C373" s="82"/>
      <c r="D373" s="82"/>
    </row>
    <row r="374" spans="1:4" s="38" customFormat="1" x14ac:dyDescent="0.2">
      <c r="A374" s="55"/>
      <c r="B374" s="34"/>
      <c r="C374" s="88"/>
      <c r="D374" s="88"/>
    </row>
    <row r="375" spans="1:4" s="38" customFormat="1" ht="19.5" x14ac:dyDescent="0.2">
      <c r="A375" s="50" t="s">
        <v>534</v>
      </c>
      <c r="B375" s="48"/>
      <c r="C375" s="88"/>
      <c r="D375" s="88"/>
    </row>
    <row r="376" spans="1:4" s="38" customFormat="1" ht="19.5" x14ac:dyDescent="0.2">
      <c r="A376" s="50" t="s">
        <v>229</v>
      </c>
      <c r="B376" s="48"/>
      <c r="C376" s="88"/>
      <c r="D376" s="88"/>
    </row>
    <row r="377" spans="1:4" s="38" customFormat="1" ht="19.5" x14ac:dyDescent="0.2">
      <c r="A377" s="50" t="s">
        <v>314</v>
      </c>
      <c r="B377" s="48"/>
      <c r="C377" s="88"/>
      <c r="D377" s="88"/>
    </row>
    <row r="378" spans="1:4" s="38" customFormat="1" ht="19.5" x14ac:dyDescent="0.2">
      <c r="A378" s="50" t="s">
        <v>517</v>
      </c>
      <c r="B378" s="48"/>
      <c r="C378" s="88"/>
      <c r="D378" s="88"/>
    </row>
    <row r="379" spans="1:4" s="38" customFormat="1" x14ac:dyDescent="0.2">
      <c r="A379" s="50"/>
      <c r="B379" s="41"/>
      <c r="C379" s="82"/>
      <c r="D379" s="82"/>
    </row>
    <row r="380" spans="1:4" s="38" customFormat="1" ht="20.25" customHeight="1" x14ac:dyDescent="0.2">
      <c r="A380" s="51">
        <v>410000</v>
      </c>
      <c r="B380" s="43" t="s">
        <v>83</v>
      </c>
      <c r="C380" s="89">
        <f t="shared" ref="C380" si="77">C381+C384</f>
        <v>1454300</v>
      </c>
      <c r="D380" s="89">
        <f t="shared" ref="D380" si="78">D381+D384</f>
        <v>0</v>
      </c>
    </row>
    <row r="381" spans="1:4" s="38" customFormat="1" ht="19.5" x14ac:dyDescent="0.2">
      <c r="A381" s="51">
        <v>411000</v>
      </c>
      <c r="B381" s="43" t="s">
        <v>194</v>
      </c>
      <c r="C381" s="89">
        <f t="shared" ref="C381" si="79">SUM(C382:C383)</f>
        <v>149600</v>
      </c>
      <c r="D381" s="89">
        <f t="shared" ref="D381" si="80">SUM(D382:D383)</f>
        <v>0</v>
      </c>
    </row>
    <row r="382" spans="1:4" s="38" customFormat="1" x14ac:dyDescent="0.2">
      <c r="A382" s="53">
        <v>411100</v>
      </c>
      <c r="B382" s="46" t="s">
        <v>84</v>
      </c>
      <c r="C382" s="88">
        <v>133600</v>
      </c>
      <c r="D382" s="47">
        <v>0</v>
      </c>
    </row>
    <row r="383" spans="1:4" s="38" customFormat="1" ht="37.5" x14ac:dyDescent="0.2">
      <c r="A383" s="53">
        <v>411200</v>
      </c>
      <c r="B383" s="46" t="s">
        <v>207</v>
      </c>
      <c r="C383" s="88">
        <v>16000</v>
      </c>
      <c r="D383" s="47">
        <v>0</v>
      </c>
    </row>
    <row r="384" spans="1:4" s="38" customFormat="1" ht="40.5" customHeight="1" x14ac:dyDescent="0.2">
      <c r="A384" s="51">
        <v>412000</v>
      </c>
      <c r="B384" s="48" t="s">
        <v>199</v>
      </c>
      <c r="C384" s="89">
        <f t="shared" ref="C384" si="81">SUM(C385:C396)</f>
        <v>1304700</v>
      </c>
      <c r="D384" s="89">
        <f t="shared" ref="D384" si="82">SUM(D385:D396)</f>
        <v>0</v>
      </c>
    </row>
    <row r="385" spans="1:4" s="38" customFormat="1" x14ac:dyDescent="0.2">
      <c r="A385" s="53">
        <v>412100</v>
      </c>
      <c r="B385" s="46" t="s">
        <v>87</v>
      </c>
      <c r="C385" s="88">
        <v>8500</v>
      </c>
      <c r="D385" s="47">
        <v>0</v>
      </c>
    </row>
    <row r="386" spans="1:4" s="38" customFormat="1" ht="37.5" x14ac:dyDescent="0.2">
      <c r="A386" s="53">
        <v>412200</v>
      </c>
      <c r="B386" s="46" t="s">
        <v>208</v>
      </c>
      <c r="C386" s="88">
        <v>15000</v>
      </c>
      <c r="D386" s="47">
        <v>0</v>
      </c>
    </row>
    <row r="387" spans="1:4" s="38" customFormat="1" x14ac:dyDescent="0.2">
      <c r="A387" s="53">
        <v>412300</v>
      </c>
      <c r="B387" s="46" t="s">
        <v>88</v>
      </c>
      <c r="C387" s="88">
        <v>2700</v>
      </c>
      <c r="D387" s="47">
        <v>0</v>
      </c>
    </row>
    <row r="388" spans="1:4" s="38" customFormat="1" x14ac:dyDescent="0.2">
      <c r="A388" s="53">
        <v>412500</v>
      </c>
      <c r="B388" s="46" t="s">
        <v>90</v>
      </c>
      <c r="C388" s="88">
        <v>444200</v>
      </c>
      <c r="D388" s="47">
        <v>0</v>
      </c>
    </row>
    <row r="389" spans="1:4" s="38" customFormat="1" x14ac:dyDescent="0.2">
      <c r="A389" s="53">
        <v>412600</v>
      </c>
      <c r="B389" s="46" t="s">
        <v>209</v>
      </c>
      <c r="C389" s="88">
        <v>210000</v>
      </c>
      <c r="D389" s="47">
        <v>0</v>
      </c>
    </row>
    <row r="390" spans="1:4" s="38" customFormat="1" x14ac:dyDescent="0.2">
      <c r="A390" s="53">
        <v>412700</v>
      </c>
      <c r="B390" s="46" t="s">
        <v>196</v>
      </c>
      <c r="C390" s="88">
        <v>74000</v>
      </c>
      <c r="D390" s="47">
        <v>0</v>
      </c>
    </row>
    <row r="391" spans="1:4" s="38" customFormat="1" x14ac:dyDescent="0.2">
      <c r="A391" s="53">
        <v>412900</v>
      </c>
      <c r="B391" s="83" t="s">
        <v>518</v>
      </c>
      <c r="C391" s="88">
        <v>500</v>
      </c>
      <c r="D391" s="47">
        <v>0</v>
      </c>
    </row>
    <row r="392" spans="1:4" s="38" customFormat="1" x14ac:dyDescent="0.2">
      <c r="A392" s="53">
        <v>412900</v>
      </c>
      <c r="B392" s="83" t="s">
        <v>287</v>
      </c>
      <c r="C392" s="88">
        <v>250000</v>
      </c>
      <c r="D392" s="47">
        <v>0</v>
      </c>
    </row>
    <row r="393" spans="1:4" s="38" customFormat="1" x14ac:dyDescent="0.2">
      <c r="A393" s="53">
        <v>412900</v>
      </c>
      <c r="B393" s="83" t="s">
        <v>304</v>
      </c>
      <c r="C393" s="88">
        <v>4000</v>
      </c>
      <c r="D393" s="47">
        <v>0</v>
      </c>
    </row>
    <row r="394" spans="1:4" s="38" customFormat="1" ht="37.5" x14ac:dyDescent="0.2">
      <c r="A394" s="53">
        <v>412900</v>
      </c>
      <c r="B394" s="83" t="s">
        <v>305</v>
      </c>
      <c r="C394" s="88">
        <v>290500</v>
      </c>
      <c r="D394" s="47">
        <v>0</v>
      </c>
    </row>
    <row r="395" spans="1:4" s="38" customFormat="1" ht="37.5" x14ac:dyDescent="0.2">
      <c r="A395" s="53">
        <v>412900</v>
      </c>
      <c r="B395" s="83" t="s">
        <v>306</v>
      </c>
      <c r="C395" s="88">
        <v>300</v>
      </c>
      <c r="D395" s="47">
        <v>0</v>
      </c>
    </row>
    <row r="396" spans="1:4" s="38" customFormat="1" x14ac:dyDescent="0.2">
      <c r="A396" s="53">
        <v>412900</v>
      </c>
      <c r="B396" s="46" t="s">
        <v>289</v>
      </c>
      <c r="C396" s="88">
        <v>5000</v>
      </c>
      <c r="D396" s="47">
        <v>0</v>
      </c>
    </row>
    <row r="397" spans="1:4" s="38" customFormat="1" ht="19.5" x14ac:dyDescent="0.2">
      <c r="A397" s="51">
        <v>510000</v>
      </c>
      <c r="B397" s="48" t="s">
        <v>146</v>
      </c>
      <c r="C397" s="89">
        <f>C398+C400</f>
        <v>5800</v>
      </c>
      <c r="D397" s="89">
        <f>D398+D400</f>
        <v>0</v>
      </c>
    </row>
    <row r="398" spans="1:4" s="38" customFormat="1" ht="19.5" x14ac:dyDescent="0.2">
      <c r="A398" s="51">
        <v>511000</v>
      </c>
      <c r="B398" s="48" t="s">
        <v>147</v>
      </c>
      <c r="C398" s="89">
        <f>SUM(C399:C399)</f>
        <v>2000</v>
      </c>
      <c r="D398" s="89">
        <f>SUM(D399:D399)</f>
        <v>0</v>
      </c>
    </row>
    <row r="399" spans="1:4" s="38" customFormat="1" x14ac:dyDescent="0.2">
      <c r="A399" s="53">
        <v>511300</v>
      </c>
      <c r="B399" s="46" t="s">
        <v>150</v>
      </c>
      <c r="C399" s="88">
        <v>2000</v>
      </c>
      <c r="D399" s="47">
        <v>0</v>
      </c>
    </row>
    <row r="400" spans="1:4" s="49" customFormat="1" ht="39" x14ac:dyDescent="0.2">
      <c r="A400" s="51">
        <v>516000</v>
      </c>
      <c r="B400" s="48" t="s">
        <v>157</v>
      </c>
      <c r="C400" s="44">
        <f t="shared" ref="C400:D400" si="83">C401</f>
        <v>3800</v>
      </c>
      <c r="D400" s="44">
        <f t="shared" si="83"/>
        <v>0</v>
      </c>
    </row>
    <row r="401" spans="1:4" s="38" customFormat="1" x14ac:dyDescent="0.2">
      <c r="A401" s="53">
        <v>516100</v>
      </c>
      <c r="B401" s="46" t="s">
        <v>157</v>
      </c>
      <c r="C401" s="88">
        <v>3800</v>
      </c>
      <c r="D401" s="47">
        <v>0</v>
      </c>
    </row>
    <row r="402" spans="1:4" s="49" customFormat="1" ht="19.5" x14ac:dyDescent="0.2">
      <c r="A402" s="51">
        <v>630000</v>
      </c>
      <c r="B402" s="48" t="s">
        <v>184</v>
      </c>
      <c r="C402" s="89">
        <f t="shared" ref="C402:D403" si="84">C403</f>
        <v>0</v>
      </c>
      <c r="D402" s="89">
        <f t="shared" si="84"/>
        <v>0</v>
      </c>
    </row>
    <row r="403" spans="1:4" s="49" customFormat="1" ht="19.5" x14ac:dyDescent="0.2">
      <c r="A403" s="51">
        <v>631000</v>
      </c>
      <c r="B403" s="48" t="s">
        <v>120</v>
      </c>
      <c r="C403" s="89">
        <f t="shared" si="84"/>
        <v>0</v>
      </c>
      <c r="D403" s="89">
        <f t="shared" si="84"/>
        <v>0</v>
      </c>
    </row>
    <row r="404" spans="1:4" s="38" customFormat="1" x14ac:dyDescent="0.2">
      <c r="A404" s="53">
        <v>631200</v>
      </c>
      <c r="B404" s="46" t="s">
        <v>187</v>
      </c>
      <c r="C404" s="88">
        <v>0</v>
      </c>
      <c r="D404" s="47">
        <v>0</v>
      </c>
    </row>
    <row r="405" spans="1:4" s="38" customFormat="1" x14ac:dyDescent="0.2">
      <c r="A405" s="92"/>
      <c r="B405" s="85" t="s">
        <v>222</v>
      </c>
      <c r="C405" s="91">
        <f>C380+C397+C402</f>
        <v>1460100</v>
      </c>
      <c r="D405" s="91">
        <f>D380+D397+D402</f>
        <v>0</v>
      </c>
    </row>
    <row r="406" spans="1:4" s="38" customFormat="1" x14ac:dyDescent="0.2">
      <c r="A406" s="57"/>
      <c r="B406" s="34"/>
      <c r="C406" s="82"/>
      <c r="D406" s="82"/>
    </row>
    <row r="407" spans="1:4" s="38" customFormat="1" x14ac:dyDescent="0.2">
      <c r="A407" s="55"/>
      <c r="B407" s="34"/>
      <c r="C407" s="88"/>
      <c r="D407" s="88"/>
    </row>
    <row r="408" spans="1:4" s="38" customFormat="1" ht="19.5" x14ac:dyDescent="0.2">
      <c r="A408" s="50" t="s">
        <v>535</v>
      </c>
      <c r="B408" s="48"/>
      <c r="C408" s="88"/>
      <c r="D408" s="88"/>
    </row>
    <row r="409" spans="1:4" s="38" customFormat="1" ht="19.5" x14ac:dyDescent="0.2">
      <c r="A409" s="50" t="s">
        <v>229</v>
      </c>
      <c r="B409" s="48"/>
      <c r="C409" s="88"/>
      <c r="D409" s="88"/>
    </row>
    <row r="410" spans="1:4" s="38" customFormat="1" ht="19.5" x14ac:dyDescent="0.2">
      <c r="A410" s="50" t="s">
        <v>321</v>
      </c>
      <c r="B410" s="48"/>
      <c r="C410" s="88"/>
      <c r="D410" s="88"/>
    </row>
    <row r="411" spans="1:4" s="38" customFormat="1" ht="19.5" x14ac:dyDescent="0.2">
      <c r="A411" s="50" t="s">
        <v>517</v>
      </c>
      <c r="B411" s="48"/>
      <c r="C411" s="88"/>
      <c r="D411" s="88"/>
    </row>
    <row r="412" spans="1:4" s="38" customFormat="1" x14ac:dyDescent="0.2">
      <c r="A412" s="50"/>
      <c r="B412" s="41"/>
      <c r="C412" s="82"/>
      <c r="D412" s="82"/>
    </row>
    <row r="413" spans="1:4" s="38" customFormat="1" ht="19.5" x14ac:dyDescent="0.2">
      <c r="A413" s="51">
        <v>410000</v>
      </c>
      <c r="B413" s="43" t="s">
        <v>83</v>
      </c>
      <c r="C413" s="89">
        <f>C414+C419+0</f>
        <v>20964000</v>
      </c>
      <c r="D413" s="89">
        <f>D414+D419+0</f>
        <v>0</v>
      </c>
    </row>
    <row r="414" spans="1:4" s="38" customFormat="1" ht="19.5" x14ac:dyDescent="0.2">
      <c r="A414" s="51">
        <v>411000</v>
      </c>
      <c r="B414" s="43" t="s">
        <v>194</v>
      </c>
      <c r="C414" s="89">
        <f t="shared" ref="C414" si="85">SUM(C415:C418)</f>
        <v>20922500</v>
      </c>
      <c r="D414" s="89">
        <f t="shared" ref="D414" si="86">SUM(D415:D418)</f>
        <v>0</v>
      </c>
    </row>
    <row r="415" spans="1:4" s="38" customFormat="1" x14ac:dyDescent="0.2">
      <c r="A415" s="53">
        <v>411100</v>
      </c>
      <c r="B415" s="46" t="s">
        <v>84</v>
      </c>
      <c r="C415" s="88">
        <v>19725000</v>
      </c>
      <c r="D415" s="47">
        <v>0</v>
      </c>
    </row>
    <row r="416" spans="1:4" s="38" customFormat="1" ht="37.5" x14ac:dyDescent="0.2">
      <c r="A416" s="53">
        <v>411200</v>
      </c>
      <c r="B416" s="46" t="s">
        <v>207</v>
      </c>
      <c r="C416" s="88">
        <v>420000</v>
      </c>
      <c r="D416" s="47">
        <v>0</v>
      </c>
    </row>
    <row r="417" spans="1:4" s="38" customFormat="1" ht="37.5" x14ac:dyDescent="0.2">
      <c r="A417" s="53">
        <v>411300</v>
      </c>
      <c r="B417" s="46" t="s">
        <v>85</v>
      </c>
      <c r="C417" s="88">
        <v>577500</v>
      </c>
      <c r="D417" s="47">
        <v>0</v>
      </c>
    </row>
    <row r="418" spans="1:4" s="38" customFormat="1" x14ac:dyDescent="0.2">
      <c r="A418" s="53">
        <v>411400</v>
      </c>
      <c r="B418" s="46" t="s">
        <v>86</v>
      </c>
      <c r="C418" s="88">
        <v>200000</v>
      </c>
      <c r="D418" s="47">
        <v>0</v>
      </c>
    </row>
    <row r="419" spans="1:4" s="38" customFormat="1" ht="40.5" customHeight="1" x14ac:dyDescent="0.2">
      <c r="A419" s="51">
        <v>412000</v>
      </c>
      <c r="B419" s="48" t="s">
        <v>199</v>
      </c>
      <c r="C419" s="89">
        <f>SUM(C420:C420)</f>
        <v>41500</v>
      </c>
      <c r="D419" s="89">
        <f>SUM(D420:D420)</f>
        <v>0</v>
      </c>
    </row>
    <row r="420" spans="1:4" s="38" customFormat="1" ht="37.5" x14ac:dyDescent="0.2">
      <c r="A420" s="53">
        <v>412900</v>
      </c>
      <c r="B420" s="83" t="s">
        <v>306</v>
      </c>
      <c r="C420" s="88">
        <v>41500</v>
      </c>
      <c r="D420" s="47">
        <v>0</v>
      </c>
    </row>
    <row r="421" spans="1:4" s="49" customFormat="1" ht="19.5" x14ac:dyDescent="0.2">
      <c r="A421" s="51">
        <v>510000</v>
      </c>
      <c r="B421" s="48" t="s">
        <v>146</v>
      </c>
      <c r="C421" s="89">
        <f t="shared" ref="C421:D422" si="87">C422</f>
        <v>800000</v>
      </c>
      <c r="D421" s="89">
        <f t="shared" si="87"/>
        <v>0</v>
      </c>
    </row>
    <row r="422" spans="1:4" s="49" customFormat="1" ht="19.5" x14ac:dyDescent="0.2">
      <c r="A422" s="51">
        <v>511000</v>
      </c>
      <c r="B422" s="48" t="s">
        <v>147</v>
      </c>
      <c r="C422" s="89">
        <f t="shared" si="87"/>
        <v>800000</v>
      </c>
      <c r="D422" s="89">
        <f t="shared" si="87"/>
        <v>0</v>
      </c>
    </row>
    <row r="423" spans="1:4" s="38" customFormat="1" x14ac:dyDescent="0.2">
      <c r="A423" s="53">
        <v>511300</v>
      </c>
      <c r="B423" s="46" t="s">
        <v>150</v>
      </c>
      <c r="C423" s="88">
        <v>800000</v>
      </c>
      <c r="D423" s="47">
        <v>0</v>
      </c>
    </row>
    <row r="424" spans="1:4" s="49" customFormat="1" ht="19.5" x14ac:dyDescent="0.2">
      <c r="A424" s="51">
        <v>630000</v>
      </c>
      <c r="B424" s="48" t="s">
        <v>184</v>
      </c>
      <c r="C424" s="89">
        <f>C425+0</f>
        <v>610000</v>
      </c>
      <c r="D424" s="89">
        <f>D425+0</f>
        <v>0</v>
      </c>
    </row>
    <row r="425" spans="1:4" s="49" customFormat="1" ht="19.5" x14ac:dyDescent="0.2">
      <c r="A425" s="51">
        <v>638000</v>
      </c>
      <c r="B425" s="48" t="s">
        <v>121</v>
      </c>
      <c r="C425" s="89">
        <f t="shared" ref="C425:D425" si="88">C426</f>
        <v>610000</v>
      </c>
      <c r="D425" s="89">
        <f t="shared" si="88"/>
        <v>0</v>
      </c>
    </row>
    <row r="426" spans="1:4" s="38" customFormat="1" x14ac:dyDescent="0.2">
      <c r="A426" s="53">
        <v>638100</v>
      </c>
      <c r="B426" s="46" t="s">
        <v>189</v>
      </c>
      <c r="C426" s="88">
        <v>610000</v>
      </c>
      <c r="D426" s="47">
        <v>0</v>
      </c>
    </row>
    <row r="427" spans="1:4" s="38" customFormat="1" x14ac:dyDescent="0.2">
      <c r="A427" s="92"/>
      <c r="B427" s="85" t="s">
        <v>222</v>
      </c>
      <c r="C427" s="91">
        <f>C413+C421+C424</f>
        <v>22374000</v>
      </c>
      <c r="D427" s="91">
        <f>D413+D421+D424</f>
        <v>0</v>
      </c>
    </row>
    <row r="428" spans="1:4" s="38" customFormat="1" x14ac:dyDescent="0.2">
      <c r="A428" s="57"/>
      <c r="B428" s="34"/>
      <c r="C428" s="82"/>
      <c r="D428" s="82"/>
    </row>
    <row r="429" spans="1:4" s="38" customFormat="1" x14ac:dyDescent="0.2">
      <c r="A429" s="55"/>
      <c r="B429" s="34"/>
      <c r="C429" s="88"/>
      <c r="D429" s="88"/>
    </row>
    <row r="430" spans="1:4" s="38" customFormat="1" ht="19.5" x14ac:dyDescent="0.2">
      <c r="A430" s="50" t="s">
        <v>536</v>
      </c>
      <c r="B430" s="48"/>
      <c r="C430" s="88"/>
      <c r="D430" s="88"/>
    </row>
    <row r="431" spans="1:4" s="38" customFormat="1" ht="19.5" x14ac:dyDescent="0.2">
      <c r="A431" s="50" t="s">
        <v>229</v>
      </c>
      <c r="B431" s="48"/>
      <c r="C431" s="88"/>
      <c r="D431" s="88"/>
    </row>
    <row r="432" spans="1:4" s="38" customFormat="1" ht="19.5" x14ac:dyDescent="0.2">
      <c r="A432" s="50" t="s">
        <v>322</v>
      </c>
      <c r="B432" s="48"/>
      <c r="C432" s="88"/>
      <c r="D432" s="88"/>
    </row>
    <row r="433" spans="1:4" s="38" customFormat="1" ht="19.5" x14ac:dyDescent="0.2">
      <c r="A433" s="50" t="s">
        <v>517</v>
      </c>
      <c r="B433" s="48"/>
      <c r="C433" s="88"/>
      <c r="D433" s="88"/>
    </row>
    <row r="434" spans="1:4" s="38" customFormat="1" x14ac:dyDescent="0.2">
      <c r="A434" s="50"/>
      <c r="B434" s="41"/>
      <c r="C434" s="82"/>
      <c r="D434" s="82"/>
    </row>
    <row r="435" spans="1:4" s="38" customFormat="1" ht="20.25" customHeight="1" x14ac:dyDescent="0.2">
      <c r="A435" s="51">
        <v>410000</v>
      </c>
      <c r="B435" s="43" t="s">
        <v>83</v>
      </c>
      <c r="C435" s="89">
        <f t="shared" ref="C435" si="89">C436+C441+C452</f>
        <v>765900</v>
      </c>
      <c r="D435" s="89">
        <f t="shared" ref="D435" si="90">D436+D441+D452</f>
        <v>0</v>
      </c>
    </row>
    <row r="436" spans="1:4" s="38" customFormat="1" ht="19.5" x14ac:dyDescent="0.2">
      <c r="A436" s="51">
        <v>411000</v>
      </c>
      <c r="B436" s="43" t="s">
        <v>194</v>
      </c>
      <c r="C436" s="89">
        <f t="shared" ref="C436" si="91">SUM(C437:C440)</f>
        <v>749000</v>
      </c>
      <c r="D436" s="89">
        <f t="shared" ref="D436" si="92">SUM(D437:D440)</f>
        <v>0</v>
      </c>
    </row>
    <row r="437" spans="1:4" s="38" customFormat="1" x14ac:dyDescent="0.2">
      <c r="A437" s="53">
        <v>411100</v>
      </c>
      <c r="B437" s="46" t="s">
        <v>84</v>
      </c>
      <c r="C437" s="88">
        <v>711200</v>
      </c>
      <c r="D437" s="47">
        <v>0</v>
      </c>
    </row>
    <row r="438" spans="1:4" s="38" customFormat="1" ht="37.5" x14ac:dyDescent="0.2">
      <c r="A438" s="53">
        <v>411200</v>
      </c>
      <c r="B438" s="46" t="s">
        <v>207</v>
      </c>
      <c r="C438" s="88">
        <v>13800</v>
      </c>
      <c r="D438" s="47">
        <v>0</v>
      </c>
    </row>
    <row r="439" spans="1:4" s="38" customFormat="1" ht="37.5" x14ac:dyDescent="0.2">
      <c r="A439" s="53">
        <v>411300</v>
      </c>
      <c r="B439" s="46" t="s">
        <v>85</v>
      </c>
      <c r="C439" s="88">
        <v>15000</v>
      </c>
      <c r="D439" s="47">
        <v>0</v>
      </c>
    </row>
    <row r="440" spans="1:4" s="38" customFormat="1" x14ac:dyDescent="0.2">
      <c r="A440" s="53">
        <v>411400</v>
      </c>
      <c r="B440" s="46" t="s">
        <v>86</v>
      </c>
      <c r="C440" s="88">
        <v>9000</v>
      </c>
      <c r="D440" s="47">
        <v>0</v>
      </c>
    </row>
    <row r="441" spans="1:4" s="49" customFormat="1" ht="19.5" x14ac:dyDescent="0.2">
      <c r="A441" s="51">
        <v>412000</v>
      </c>
      <c r="B441" s="48" t="s">
        <v>199</v>
      </c>
      <c r="C441" s="89">
        <f t="shared" ref="C441" si="93">SUM(C442:C451)</f>
        <v>16300</v>
      </c>
      <c r="D441" s="89">
        <f t="shared" ref="D441" si="94">SUM(D442:D451)</f>
        <v>0</v>
      </c>
    </row>
    <row r="442" spans="1:4" s="38" customFormat="1" x14ac:dyDescent="0.2">
      <c r="A442" s="53">
        <v>412100</v>
      </c>
      <c r="B442" s="46" t="s">
        <v>87</v>
      </c>
      <c r="C442" s="88">
        <v>1800</v>
      </c>
      <c r="D442" s="47">
        <v>0</v>
      </c>
    </row>
    <row r="443" spans="1:4" s="38" customFormat="1" ht="37.5" x14ac:dyDescent="0.2">
      <c r="A443" s="53">
        <v>412200</v>
      </c>
      <c r="B443" s="46" t="s">
        <v>208</v>
      </c>
      <c r="C443" s="88">
        <v>3300</v>
      </c>
      <c r="D443" s="47">
        <v>0</v>
      </c>
    </row>
    <row r="444" spans="1:4" s="38" customFormat="1" x14ac:dyDescent="0.2">
      <c r="A444" s="53">
        <v>412300</v>
      </c>
      <c r="B444" s="46" t="s">
        <v>88</v>
      </c>
      <c r="C444" s="88">
        <v>3200</v>
      </c>
      <c r="D444" s="47">
        <v>0</v>
      </c>
    </row>
    <row r="445" spans="1:4" s="38" customFormat="1" x14ac:dyDescent="0.2">
      <c r="A445" s="53">
        <v>412500</v>
      </c>
      <c r="B445" s="46" t="s">
        <v>90</v>
      </c>
      <c r="C445" s="88">
        <v>600</v>
      </c>
      <c r="D445" s="47">
        <v>0</v>
      </c>
    </row>
    <row r="446" spans="1:4" s="38" customFormat="1" x14ac:dyDescent="0.2">
      <c r="A446" s="53">
        <v>412600</v>
      </c>
      <c r="B446" s="46" t="s">
        <v>209</v>
      </c>
      <c r="C446" s="88">
        <v>2000</v>
      </c>
      <c r="D446" s="47">
        <v>0</v>
      </c>
    </row>
    <row r="447" spans="1:4" s="38" customFormat="1" x14ac:dyDescent="0.2">
      <c r="A447" s="53">
        <v>412700</v>
      </c>
      <c r="B447" s="46" t="s">
        <v>196</v>
      </c>
      <c r="C447" s="88">
        <v>2500</v>
      </c>
      <c r="D447" s="47">
        <v>0</v>
      </c>
    </row>
    <row r="448" spans="1:4" s="38" customFormat="1" x14ac:dyDescent="0.2">
      <c r="A448" s="53">
        <v>412900</v>
      </c>
      <c r="B448" s="46" t="s">
        <v>518</v>
      </c>
      <c r="C448" s="88">
        <v>500</v>
      </c>
      <c r="D448" s="47">
        <v>0</v>
      </c>
    </row>
    <row r="449" spans="1:4" s="38" customFormat="1" x14ac:dyDescent="0.2">
      <c r="A449" s="53">
        <v>412900</v>
      </c>
      <c r="B449" s="46" t="s">
        <v>304</v>
      </c>
      <c r="C449" s="88">
        <v>600</v>
      </c>
      <c r="D449" s="47">
        <v>0</v>
      </c>
    </row>
    <row r="450" spans="1:4" s="38" customFormat="1" ht="37.5" x14ac:dyDescent="0.2">
      <c r="A450" s="121">
        <v>412900</v>
      </c>
      <c r="B450" s="83" t="s">
        <v>305</v>
      </c>
      <c r="C450" s="88">
        <v>300</v>
      </c>
      <c r="D450" s="47">
        <v>0</v>
      </c>
    </row>
    <row r="451" spans="1:4" s="38" customFormat="1" ht="37.5" x14ac:dyDescent="0.2">
      <c r="A451" s="121">
        <v>412900</v>
      </c>
      <c r="B451" s="95" t="s">
        <v>306</v>
      </c>
      <c r="C451" s="88">
        <v>1500</v>
      </c>
      <c r="D451" s="47">
        <v>0</v>
      </c>
    </row>
    <row r="452" spans="1:4" s="49" customFormat="1" ht="39" x14ac:dyDescent="0.2">
      <c r="A452" s="51">
        <v>418000</v>
      </c>
      <c r="B452" s="48" t="s">
        <v>203</v>
      </c>
      <c r="C452" s="89">
        <f t="shared" ref="C452:D452" si="95">C453</f>
        <v>600</v>
      </c>
      <c r="D452" s="89">
        <f t="shared" si="95"/>
        <v>0</v>
      </c>
    </row>
    <row r="453" spans="1:4" s="38" customFormat="1" x14ac:dyDescent="0.2">
      <c r="A453" s="53">
        <v>418400</v>
      </c>
      <c r="B453" s="46" t="s">
        <v>141</v>
      </c>
      <c r="C453" s="88">
        <v>600</v>
      </c>
      <c r="D453" s="47">
        <v>0</v>
      </c>
    </row>
    <row r="454" spans="1:4" s="38" customFormat="1" ht="19.5" x14ac:dyDescent="0.2">
      <c r="A454" s="51">
        <v>510000</v>
      </c>
      <c r="B454" s="48" t="s">
        <v>146</v>
      </c>
      <c r="C454" s="89">
        <f>C455+0</f>
        <v>1500</v>
      </c>
      <c r="D454" s="89">
        <f>D455+0</f>
        <v>0</v>
      </c>
    </row>
    <row r="455" spans="1:4" s="38" customFormat="1" ht="19.5" x14ac:dyDescent="0.2">
      <c r="A455" s="51">
        <v>511000</v>
      </c>
      <c r="B455" s="48" t="s">
        <v>147</v>
      </c>
      <c r="C455" s="89">
        <f t="shared" ref="C455:D455" si="96">SUM(C456:C456)</f>
        <v>1500</v>
      </c>
      <c r="D455" s="89">
        <f t="shared" si="96"/>
        <v>0</v>
      </c>
    </row>
    <row r="456" spans="1:4" s="38" customFormat="1" x14ac:dyDescent="0.2">
      <c r="A456" s="53">
        <v>511300</v>
      </c>
      <c r="B456" s="46" t="s">
        <v>150</v>
      </c>
      <c r="C456" s="88">
        <v>1500</v>
      </c>
      <c r="D456" s="47">
        <v>0</v>
      </c>
    </row>
    <row r="457" spans="1:4" s="49" customFormat="1" ht="19.5" x14ac:dyDescent="0.2">
      <c r="A457" s="51">
        <v>630000</v>
      </c>
      <c r="B457" s="48" t="s">
        <v>184</v>
      </c>
      <c r="C457" s="89">
        <f>C458+0</f>
        <v>5000</v>
      </c>
      <c r="D457" s="89">
        <f>D458+0</f>
        <v>0</v>
      </c>
    </row>
    <row r="458" spans="1:4" s="49" customFormat="1" ht="19.5" x14ac:dyDescent="0.2">
      <c r="A458" s="51">
        <v>638000</v>
      </c>
      <c r="B458" s="48" t="s">
        <v>121</v>
      </c>
      <c r="C458" s="89">
        <f t="shared" ref="C458:D458" si="97">C459</f>
        <v>5000</v>
      </c>
      <c r="D458" s="89">
        <f t="shared" si="97"/>
        <v>0</v>
      </c>
    </row>
    <row r="459" spans="1:4" s="38" customFormat="1" x14ac:dyDescent="0.2">
      <c r="A459" s="53">
        <v>638100</v>
      </c>
      <c r="B459" s="46" t="s">
        <v>189</v>
      </c>
      <c r="C459" s="88">
        <v>5000</v>
      </c>
      <c r="D459" s="47">
        <v>0</v>
      </c>
    </row>
    <row r="460" spans="1:4" s="38" customFormat="1" x14ac:dyDescent="0.2">
      <c r="A460" s="92"/>
      <c r="B460" s="85" t="s">
        <v>222</v>
      </c>
      <c r="C460" s="91">
        <f>C435+C454+C457</f>
        <v>772400</v>
      </c>
      <c r="D460" s="91">
        <f>D435+D454+D457</f>
        <v>0</v>
      </c>
    </row>
    <row r="461" spans="1:4" s="38" customFormat="1" x14ac:dyDescent="0.2">
      <c r="A461" s="57"/>
      <c r="B461" s="34"/>
      <c r="C461" s="88"/>
      <c r="D461" s="88"/>
    </row>
    <row r="462" spans="1:4" s="38" customFormat="1" x14ac:dyDescent="0.2">
      <c r="A462" s="55"/>
      <c r="B462" s="34"/>
      <c r="C462" s="88"/>
      <c r="D462" s="88"/>
    </row>
    <row r="463" spans="1:4" s="38" customFormat="1" ht="19.5" x14ac:dyDescent="0.2">
      <c r="A463" s="50" t="s">
        <v>537</v>
      </c>
      <c r="B463" s="48"/>
      <c r="C463" s="88"/>
      <c r="D463" s="88"/>
    </row>
    <row r="464" spans="1:4" s="38" customFormat="1" ht="19.5" x14ac:dyDescent="0.2">
      <c r="A464" s="50" t="s">
        <v>229</v>
      </c>
      <c r="B464" s="48"/>
      <c r="C464" s="88"/>
      <c r="D464" s="88"/>
    </row>
    <row r="465" spans="1:4" s="38" customFormat="1" ht="19.5" x14ac:dyDescent="0.2">
      <c r="A465" s="50" t="s">
        <v>323</v>
      </c>
      <c r="B465" s="48"/>
      <c r="C465" s="88"/>
      <c r="D465" s="88"/>
    </row>
    <row r="466" spans="1:4" s="38" customFormat="1" ht="19.5" x14ac:dyDescent="0.2">
      <c r="A466" s="50" t="s">
        <v>517</v>
      </c>
      <c r="B466" s="48"/>
      <c r="C466" s="88"/>
      <c r="D466" s="88"/>
    </row>
    <row r="467" spans="1:4" s="38" customFormat="1" ht="15" customHeight="1" x14ac:dyDescent="0.2">
      <c r="A467" s="50"/>
      <c r="B467" s="41"/>
      <c r="C467" s="82"/>
      <c r="D467" s="82"/>
    </row>
    <row r="468" spans="1:4" s="38" customFormat="1" ht="20.25" customHeight="1" x14ac:dyDescent="0.2">
      <c r="A468" s="51">
        <v>410000</v>
      </c>
      <c r="B468" s="43" t="s">
        <v>83</v>
      </c>
      <c r="C468" s="89">
        <f t="shared" ref="C468" si="98">C469+C474</f>
        <v>809700</v>
      </c>
      <c r="D468" s="89">
        <f t="shared" ref="D468" si="99">D469+D474</f>
        <v>0</v>
      </c>
    </row>
    <row r="469" spans="1:4" s="38" customFormat="1" ht="19.5" x14ac:dyDescent="0.2">
      <c r="A469" s="51">
        <v>411000</v>
      </c>
      <c r="B469" s="43" t="s">
        <v>194</v>
      </c>
      <c r="C469" s="89">
        <f t="shared" ref="C469" si="100">SUM(C470:C473)</f>
        <v>557100</v>
      </c>
      <c r="D469" s="89">
        <f t="shared" ref="D469" si="101">SUM(D470:D473)</f>
        <v>0</v>
      </c>
    </row>
    <row r="470" spans="1:4" s="38" customFormat="1" x14ac:dyDescent="0.2">
      <c r="A470" s="53">
        <v>411100</v>
      </c>
      <c r="B470" s="46" t="s">
        <v>84</v>
      </c>
      <c r="C470" s="88">
        <v>529000</v>
      </c>
      <c r="D470" s="47">
        <v>0</v>
      </c>
    </row>
    <row r="471" spans="1:4" s="38" customFormat="1" ht="37.5" x14ac:dyDescent="0.2">
      <c r="A471" s="53">
        <v>411200</v>
      </c>
      <c r="B471" s="46" t="s">
        <v>207</v>
      </c>
      <c r="C471" s="88">
        <v>15000</v>
      </c>
      <c r="D471" s="47">
        <v>0</v>
      </c>
    </row>
    <row r="472" spans="1:4" s="38" customFormat="1" ht="37.5" x14ac:dyDescent="0.2">
      <c r="A472" s="53">
        <v>411300</v>
      </c>
      <c r="B472" s="46" t="s">
        <v>85</v>
      </c>
      <c r="C472" s="88">
        <v>5700</v>
      </c>
      <c r="D472" s="47">
        <v>0</v>
      </c>
    </row>
    <row r="473" spans="1:4" s="38" customFormat="1" x14ac:dyDescent="0.2">
      <c r="A473" s="53">
        <v>411400</v>
      </c>
      <c r="B473" s="46" t="s">
        <v>86</v>
      </c>
      <c r="C473" s="88">
        <v>7400</v>
      </c>
      <c r="D473" s="47">
        <v>0</v>
      </c>
    </row>
    <row r="474" spans="1:4" s="38" customFormat="1" ht="26.25" customHeight="1" x14ac:dyDescent="0.2">
      <c r="A474" s="51">
        <v>412000</v>
      </c>
      <c r="B474" s="48" t="s">
        <v>199</v>
      </c>
      <c r="C474" s="89">
        <f t="shared" ref="C474" si="102">SUM(C475:C487)</f>
        <v>252600</v>
      </c>
      <c r="D474" s="89">
        <f t="shared" ref="D474" si="103">SUM(D475:D487)</f>
        <v>0</v>
      </c>
    </row>
    <row r="475" spans="1:4" s="38" customFormat="1" x14ac:dyDescent="0.2">
      <c r="A475" s="53">
        <v>412100</v>
      </c>
      <c r="B475" s="46" t="s">
        <v>87</v>
      </c>
      <c r="C475" s="88">
        <v>2400</v>
      </c>
      <c r="D475" s="47">
        <v>0</v>
      </c>
    </row>
    <row r="476" spans="1:4" s="38" customFormat="1" ht="37.5" x14ac:dyDescent="0.2">
      <c r="A476" s="53">
        <v>412200</v>
      </c>
      <c r="B476" s="46" t="s">
        <v>208</v>
      </c>
      <c r="C476" s="88">
        <v>44000</v>
      </c>
      <c r="D476" s="47">
        <v>0</v>
      </c>
    </row>
    <row r="477" spans="1:4" s="38" customFormat="1" x14ac:dyDescent="0.2">
      <c r="A477" s="53">
        <v>412300</v>
      </c>
      <c r="B477" s="46" t="s">
        <v>88</v>
      </c>
      <c r="C477" s="88">
        <v>8000</v>
      </c>
      <c r="D477" s="47">
        <v>0</v>
      </c>
    </row>
    <row r="478" spans="1:4" s="38" customFormat="1" x14ac:dyDescent="0.2">
      <c r="A478" s="53">
        <v>412500</v>
      </c>
      <c r="B478" s="46" t="s">
        <v>90</v>
      </c>
      <c r="C478" s="88">
        <v>6000</v>
      </c>
      <c r="D478" s="47">
        <v>0</v>
      </c>
    </row>
    <row r="479" spans="1:4" s="38" customFormat="1" x14ac:dyDescent="0.2">
      <c r="A479" s="53">
        <v>412600</v>
      </c>
      <c r="B479" s="46" t="s">
        <v>209</v>
      </c>
      <c r="C479" s="88">
        <v>5500</v>
      </c>
      <c r="D479" s="47">
        <v>0</v>
      </c>
    </row>
    <row r="480" spans="1:4" s="38" customFormat="1" x14ac:dyDescent="0.2">
      <c r="A480" s="53">
        <v>412700</v>
      </c>
      <c r="B480" s="46" t="s">
        <v>196</v>
      </c>
      <c r="C480" s="88">
        <v>50000</v>
      </c>
      <c r="D480" s="47">
        <v>0</v>
      </c>
    </row>
    <row r="481" spans="1:4" s="38" customFormat="1" x14ac:dyDescent="0.2">
      <c r="A481" s="53">
        <v>412900</v>
      </c>
      <c r="B481" s="83" t="s">
        <v>518</v>
      </c>
      <c r="C481" s="88">
        <v>600</v>
      </c>
      <c r="D481" s="47">
        <v>0</v>
      </c>
    </row>
    <row r="482" spans="1:4" s="38" customFormat="1" x14ac:dyDescent="0.2">
      <c r="A482" s="53">
        <v>412900</v>
      </c>
      <c r="B482" s="83" t="s">
        <v>287</v>
      </c>
      <c r="C482" s="88">
        <v>2100</v>
      </c>
      <c r="D482" s="47">
        <v>0</v>
      </c>
    </row>
    <row r="483" spans="1:4" s="38" customFormat="1" x14ac:dyDescent="0.2">
      <c r="A483" s="53">
        <v>412900</v>
      </c>
      <c r="B483" s="46" t="s">
        <v>485</v>
      </c>
      <c r="C483" s="88">
        <v>131000</v>
      </c>
      <c r="D483" s="47">
        <v>0</v>
      </c>
    </row>
    <row r="484" spans="1:4" s="38" customFormat="1" x14ac:dyDescent="0.2">
      <c r="A484" s="53">
        <v>412900</v>
      </c>
      <c r="B484" s="83" t="s">
        <v>304</v>
      </c>
      <c r="C484" s="88">
        <v>1300</v>
      </c>
      <c r="D484" s="47">
        <v>0</v>
      </c>
    </row>
    <row r="485" spans="1:4" s="38" customFormat="1" ht="37.5" x14ac:dyDescent="0.2">
      <c r="A485" s="53">
        <v>412900</v>
      </c>
      <c r="B485" s="83" t="s">
        <v>305</v>
      </c>
      <c r="C485" s="88">
        <v>600</v>
      </c>
      <c r="D485" s="47">
        <v>0</v>
      </c>
    </row>
    <row r="486" spans="1:4" s="38" customFormat="1" ht="37.5" x14ac:dyDescent="0.2">
      <c r="A486" s="53">
        <v>412900</v>
      </c>
      <c r="B486" s="83" t="s">
        <v>306</v>
      </c>
      <c r="C486" s="88">
        <v>1000</v>
      </c>
      <c r="D486" s="47">
        <v>0</v>
      </c>
    </row>
    <row r="487" spans="1:4" s="38" customFormat="1" x14ac:dyDescent="0.2">
      <c r="A487" s="53">
        <v>412900</v>
      </c>
      <c r="B487" s="46" t="s">
        <v>289</v>
      </c>
      <c r="C487" s="88">
        <v>100</v>
      </c>
      <c r="D487" s="47">
        <v>0</v>
      </c>
    </row>
    <row r="488" spans="1:4" s="49" customFormat="1" ht="19.5" x14ac:dyDescent="0.2">
      <c r="A488" s="51">
        <v>510000</v>
      </c>
      <c r="B488" s="48" t="s">
        <v>146</v>
      </c>
      <c r="C488" s="89">
        <f>C489+C491</f>
        <v>3300</v>
      </c>
      <c r="D488" s="89">
        <f>D489+D491</f>
        <v>0</v>
      </c>
    </row>
    <row r="489" spans="1:4" s="49" customFormat="1" ht="19.5" x14ac:dyDescent="0.2">
      <c r="A489" s="51">
        <v>511000</v>
      </c>
      <c r="B489" s="48" t="s">
        <v>147</v>
      </c>
      <c r="C489" s="89">
        <f t="shared" ref="C489:D489" si="104">C490</f>
        <v>2500</v>
      </c>
      <c r="D489" s="89">
        <f t="shared" si="104"/>
        <v>0</v>
      </c>
    </row>
    <row r="490" spans="1:4" s="38" customFormat="1" x14ac:dyDescent="0.2">
      <c r="A490" s="53">
        <v>511300</v>
      </c>
      <c r="B490" s="46" t="s">
        <v>150</v>
      </c>
      <c r="C490" s="88">
        <v>2500</v>
      </c>
      <c r="D490" s="47">
        <v>0</v>
      </c>
    </row>
    <row r="491" spans="1:4" s="49" customFormat="1" ht="39" x14ac:dyDescent="0.2">
      <c r="A491" s="51">
        <v>516000</v>
      </c>
      <c r="B491" s="48" t="s">
        <v>157</v>
      </c>
      <c r="C491" s="89">
        <f t="shared" ref="C491:D491" si="105">C492</f>
        <v>800</v>
      </c>
      <c r="D491" s="89">
        <f t="shared" si="105"/>
        <v>0</v>
      </c>
    </row>
    <row r="492" spans="1:4" s="38" customFormat="1" x14ac:dyDescent="0.2">
      <c r="A492" s="53">
        <v>516100</v>
      </c>
      <c r="B492" s="46" t="s">
        <v>157</v>
      </c>
      <c r="C492" s="88">
        <v>800</v>
      </c>
      <c r="D492" s="47">
        <v>0</v>
      </c>
    </row>
    <row r="493" spans="1:4" s="49" customFormat="1" ht="19.5" x14ac:dyDescent="0.2">
      <c r="A493" s="51">
        <v>630000</v>
      </c>
      <c r="B493" s="48" t="s">
        <v>184</v>
      </c>
      <c r="C493" s="89">
        <f>0+C494</f>
        <v>12600</v>
      </c>
      <c r="D493" s="89">
        <f>0+D494</f>
        <v>0</v>
      </c>
    </row>
    <row r="494" spans="1:4" s="49" customFormat="1" ht="19.5" x14ac:dyDescent="0.2">
      <c r="A494" s="51">
        <v>638000</v>
      </c>
      <c r="B494" s="48" t="s">
        <v>121</v>
      </c>
      <c r="C494" s="89">
        <f t="shared" ref="C494:D494" si="106">C495</f>
        <v>12600</v>
      </c>
      <c r="D494" s="89">
        <f t="shared" si="106"/>
        <v>0</v>
      </c>
    </row>
    <row r="495" spans="1:4" s="38" customFormat="1" x14ac:dyDescent="0.2">
      <c r="A495" s="53">
        <v>638100</v>
      </c>
      <c r="B495" s="46" t="s">
        <v>189</v>
      </c>
      <c r="C495" s="88">
        <v>12600</v>
      </c>
      <c r="D495" s="47">
        <v>0</v>
      </c>
    </row>
    <row r="496" spans="1:4" s="38" customFormat="1" x14ac:dyDescent="0.2">
      <c r="A496" s="92"/>
      <c r="B496" s="85" t="s">
        <v>222</v>
      </c>
      <c r="C496" s="91">
        <f>C468+C488+0+C493</f>
        <v>825600</v>
      </c>
      <c r="D496" s="91">
        <f>D468+D488+0+D493</f>
        <v>0</v>
      </c>
    </row>
    <row r="497" spans="1:4" s="38" customFormat="1" x14ac:dyDescent="0.2">
      <c r="A497" s="57"/>
      <c r="B497" s="34"/>
      <c r="C497" s="82"/>
      <c r="D497" s="82"/>
    </row>
    <row r="498" spans="1:4" s="38" customFormat="1" x14ac:dyDescent="0.2">
      <c r="A498" s="55"/>
      <c r="B498" s="34"/>
      <c r="C498" s="88"/>
      <c r="D498" s="88"/>
    </row>
    <row r="499" spans="1:4" s="38" customFormat="1" ht="19.5" x14ac:dyDescent="0.2">
      <c r="A499" s="50" t="s">
        <v>538</v>
      </c>
      <c r="B499" s="48"/>
      <c r="C499" s="88"/>
      <c r="D499" s="88"/>
    </row>
    <row r="500" spans="1:4" s="38" customFormat="1" ht="19.5" x14ac:dyDescent="0.2">
      <c r="A500" s="50" t="s">
        <v>229</v>
      </c>
      <c r="B500" s="48"/>
      <c r="C500" s="88"/>
      <c r="D500" s="88"/>
    </row>
    <row r="501" spans="1:4" s="38" customFormat="1" ht="19.5" x14ac:dyDescent="0.2">
      <c r="A501" s="50" t="s">
        <v>324</v>
      </c>
      <c r="B501" s="48"/>
      <c r="C501" s="88"/>
      <c r="D501" s="88"/>
    </row>
    <row r="502" spans="1:4" s="38" customFormat="1" ht="19.5" x14ac:dyDescent="0.2">
      <c r="A502" s="50" t="s">
        <v>517</v>
      </c>
      <c r="B502" s="48"/>
      <c r="C502" s="88"/>
      <c r="D502" s="88"/>
    </row>
    <row r="503" spans="1:4" s="38" customFormat="1" x14ac:dyDescent="0.2">
      <c r="A503" s="50"/>
      <c r="B503" s="41"/>
      <c r="C503" s="82"/>
      <c r="D503" s="82"/>
    </row>
    <row r="504" spans="1:4" s="38" customFormat="1" ht="20.25" customHeight="1" x14ac:dyDescent="0.2">
      <c r="A504" s="51">
        <v>410000</v>
      </c>
      <c r="B504" s="43" t="s">
        <v>83</v>
      </c>
      <c r="C504" s="89">
        <f t="shared" ref="C504" si="107">C505+C510</f>
        <v>270800</v>
      </c>
      <c r="D504" s="89">
        <f t="shared" ref="D504" si="108">D505+D510</f>
        <v>0</v>
      </c>
    </row>
    <row r="505" spans="1:4" s="38" customFormat="1" ht="19.5" x14ac:dyDescent="0.2">
      <c r="A505" s="51">
        <v>411000</v>
      </c>
      <c r="B505" s="43" t="s">
        <v>194</v>
      </c>
      <c r="C505" s="89">
        <f t="shared" ref="C505" si="109">SUM(C506:C509)</f>
        <v>237300</v>
      </c>
      <c r="D505" s="89">
        <f t="shared" ref="D505" si="110">SUM(D506:D509)</f>
        <v>0</v>
      </c>
    </row>
    <row r="506" spans="1:4" s="38" customFormat="1" x14ac:dyDescent="0.2">
      <c r="A506" s="53">
        <v>411100</v>
      </c>
      <c r="B506" s="46" t="s">
        <v>84</v>
      </c>
      <c r="C506" s="88">
        <v>227300</v>
      </c>
      <c r="D506" s="47">
        <v>0</v>
      </c>
    </row>
    <row r="507" spans="1:4" s="38" customFormat="1" ht="37.5" x14ac:dyDescent="0.2">
      <c r="A507" s="53">
        <v>411200</v>
      </c>
      <c r="B507" s="46" t="s">
        <v>207</v>
      </c>
      <c r="C507" s="88">
        <v>2500</v>
      </c>
      <c r="D507" s="47">
        <v>0</v>
      </c>
    </row>
    <row r="508" spans="1:4" s="38" customFormat="1" ht="37.5" x14ac:dyDescent="0.2">
      <c r="A508" s="53">
        <v>411300</v>
      </c>
      <c r="B508" s="46" t="s">
        <v>85</v>
      </c>
      <c r="C508" s="88">
        <v>4000</v>
      </c>
      <c r="D508" s="47">
        <v>0</v>
      </c>
    </row>
    <row r="509" spans="1:4" s="38" customFormat="1" x14ac:dyDescent="0.2">
      <c r="A509" s="53">
        <v>411400</v>
      </c>
      <c r="B509" s="46" t="s">
        <v>86</v>
      </c>
      <c r="C509" s="88">
        <v>3500</v>
      </c>
      <c r="D509" s="47">
        <v>0</v>
      </c>
    </row>
    <row r="510" spans="1:4" s="38" customFormat="1" ht="19.5" x14ac:dyDescent="0.2">
      <c r="A510" s="51">
        <v>412000</v>
      </c>
      <c r="B510" s="48" t="s">
        <v>199</v>
      </c>
      <c r="C510" s="89">
        <f>SUM(C511:C519)</f>
        <v>33500</v>
      </c>
      <c r="D510" s="89">
        <f>SUM(D511:D519)</f>
        <v>0</v>
      </c>
    </row>
    <row r="511" spans="1:4" s="38" customFormat="1" ht="37.5" x14ac:dyDescent="0.2">
      <c r="A511" s="53">
        <v>412200</v>
      </c>
      <c r="B511" s="46" t="s">
        <v>208</v>
      </c>
      <c r="C511" s="88">
        <v>13000</v>
      </c>
      <c r="D511" s="47">
        <v>0</v>
      </c>
    </row>
    <row r="512" spans="1:4" s="38" customFormat="1" x14ac:dyDescent="0.2">
      <c r="A512" s="53">
        <v>412300</v>
      </c>
      <c r="B512" s="46" t="s">
        <v>88</v>
      </c>
      <c r="C512" s="88">
        <v>2400</v>
      </c>
      <c r="D512" s="47">
        <v>0</v>
      </c>
    </row>
    <row r="513" spans="1:4" s="38" customFormat="1" x14ac:dyDescent="0.2">
      <c r="A513" s="53">
        <v>412500</v>
      </c>
      <c r="B513" s="46" t="s">
        <v>90</v>
      </c>
      <c r="C513" s="88">
        <v>100</v>
      </c>
      <c r="D513" s="47">
        <v>0</v>
      </c>
    </row>
    <row r="514" spans="1:4" s="38" customFormat="1" x14ac:dyDescent="0.2">
      <c r="A514" s="53">
        <v>412600</v>
      </c>
      <c r="B514" s="46" t="s">
        <v>209</v>
      </c>
      <c r="C514" s="88">
        <v>100</v>
      </c>
      <c r="D514" s="47">
        <v>0</v>
      </c>
    </row>
    <row r="515" spans="1:4" s="38" customFormat="1" x14ac:dyDescent="0.2">
      <c r="A515" s="53">
        <v>412700</v>
      </c>
      <c r="B515" s="46" t="s">
        <v>196</v>
      </c>
      <c r="C515" s="88">
        <v>2400</v>
      </c>
      <c r="D515" s="47">
        <v>0</v>
      </c>
    </row>
    <row r="516" spans="1:4" s="38" customFormat="1" x14ac:dyDescent="0.2">
      <c r="A516" s="53">
        <v>412900</v>
      </c>
      <c r="B516" s="83" t="s">
        <v>287</v>
      </c>
      <c r="C516" s="88">
        <v>14400</v>
      </c>
      <c r="D516" s="47">
        <v>0</v>
      </c>
    </row>
    <row r="517" spans="1:4" s="38" customFormat="1" x14ac:dyDescent="0.2">
      <c r="A517" s="53">
        <v>412900</v>
      </c>
      <c r="B517" s="83" t="s">
        <v>304</v>
      </c>
      <c r="C517" s="88">
        <v>300</v>
      </c>
      <c r="D517" s="47">
        <v>0</v>
      </c>
    </row>
    <row r="518" spans="1:4" s="38" customFormat="1" ht="37.5" x14ac:dyDescent="0.2">
      <c r="A518" s="53">
        <v>412900</v>
      </c>
      <c r="B518" s="83" t="s">
        <v>305</v>
      </c>
      <c r="C518" s="88">
        <v>200</v>
      </c>
      <c r="D518" s="47">
        <v>0</v>
      </c>
    </row>
    <row r="519" spans="1:4" s="38" customFormat="1" ht="37.5" x14ac:dyDescent="0.2">
      <c r="A519" s="53">
        <v>412900</v>
      </c>
      <c r="B519" s="83" t="s">
        <v>306</v>
      </c>
      <c r="C519" s="88">
        <v>600</v>
      </c>
      <c r="D519" s="47">
        <v>0</v>
      </c>
    </row>
    <row r="520" spans="1:4" s="49" customFormat="1" ht="19.5" x14ac:dyDescent="0.2">
      <c r="A520" s="51">
        <v>510000</v>
      </c>
      <c r="B520" s="48" t="s">
        <v>146</v>
      </c>
      <c r="C520" s="89">
        <f t="shared" ref="C520:D521" si="111">C521</f>
        <v>2000</v>
      </c>
      <c r="D520" s="89">
        <f t="shared" si="111"/>
        <v>0</v>
      </c>
    </row>
    <row r="521" spans="1:4" s="49" customFormat="1" ht="19.5" x14ac:dyDescent="0.2">
      <c r="A521" s="51">
        <v>511000</v>
      </c>
      <c r="B521" s="48" t="s">
        <v>147</v>
      </c>
      <c r="C521" s="89">
        <f t="shared" si="111"/>
        <v>2000</v>
      </c>
      <c r="D521" s="89">
        <f t="shared" si="111"/>
        <v>0</v>
      </c>
    </row>
    <row r="522" spans="1:4" s="38" customFormat="1" x14ac:dyDescent="0.2">
      <c r="A522" s="53">
        <v>511300</v>
      </c>
      <c r="B522" s="46" t="s">
        <v>150</v>
      </c>
      <c r="C522" s="88">
        <v>2000</v>
      </c>
      <c r="D522" s="47">
        <v>0</v>
      </c>
    </row>
    <row r="523" spans="1:4" s="49" customFormat="1" ht="19.5" x14ac:dyDescent="0.2">
      <c r="A523" s="51">
        <v>630000</v>
      </c>
      <c r="B523" s="48" t="s">
        <v>184</v>
      </c>
      <c r="C523" s="89">
        <f t="shared" ref="C523:D524" si="112">C524</f>
        <v>47600</v>
      </c>
      <c r="D523" s="89">
        <f t="shared" si="112"/>
        <v>0</v>
      </c>
    </row>
    <row r="524" spans="1:4" s="49" customFormat="1" ht="19.5" x14ac:dyDescent="0.2">
      <c r="A524" s="51">
        <v>638000</v>
      </c>
      <c r="B524" s="48" t="s">
        <v>121</v>
      </c>
      <c r="C524" s="89">
        <f t="shared" si="112"/>
        <v>47600</v>
      </c>
      <c r="D524" s="89">
        <f t="shared" si="112"/>
        <v>0</v>
      </c>
    </row>
    <row r="525" spans="1:4" s="38" customFormat="1" x14ac:dyDescent="0.2">
      <c r="A525" s="53">
        <v>638100</v>
      </c>
      <c r="B525" s="46" t="s">
        <v>189</v>
      </c>
      <c r="C525" s="88">
        <v>47600</v>
      </c>
      <c r="D525" s="47">
        <v>0</v>
      </c>
    </row>
    <row r="526" spans="1:4" s="38" customFormat="1" x14ac:dyDescent="0.2">
      <c r="A526" s="92"/>
      <c r="B526" s="85" t="s">
        <v>222</v>
      </c>
      <c r="C526" s="91">
        <f>C504+C520+C523</f>
        <v>320400</v>
      </c>
      <c r="D526" s="91">
        <f>D504+D520+D523</f>
        <v>0</v>
      </c>
    </row>
    <row r="527" spans="1:4" s="38" customFormat="1" x14ac:dyDescent="0.2">
      <c r="A527" s="57"/>
      <c r="B527" s="34"/>
      <c r="C527" s="82"/>
      <c r="D527" s="82"/>
    </row>
    <row r="528" spans="1:4" s="38" customFormat="1" x14ac:dyDescent="0.2">
      <c r="A528" s="55"/>
      <c r="B528" s="34"/>
      <c r="C528" s="88"/>
      <c r="D528" s="88"/>
    </row>
    <row r="529" spans="1:4" s="38" customFormat="1" ht="19.5" x14ac:dyDescent="0.2">
      <c r="A529" s="50" t="s">
        <v>539</v>
      </c>
      <c r="B529" s="48"/>
      <c r="C529" s="88"/>
      <c r="D529" s="88"/>
    </row>
    <row r="530" spans="1:4" s="38" customFormat="1" ht="19.5" x14ac:dyDescent="0.2">
      <c r="A530" s="50" t="s">
        <v>229</v>
      </c>
      <c r="B530" s="48"/>
      <c r="C530" s="88"/>
      <c r="D530" s="88"/>
    </row>
    <row r="531" spans="1:4" s="38" customFormat="1" ht="19.5" x14ac:dyDescent="0.2">
      <c r="A531" s="50" t="s">
        <v>325</v>
      </c>
      <c r="B531" s="48"/>
      <c r="C531" s="88"/>
      <c r="D531" s="88"/>
    </row>
    <row r="532" spans="1:4" s="38" customFormat="1" ht="19.5" x14ac:dyDescent="0.2">
      <c r="A532" s="50" t="s">
        <v>517</v>
      </c>
      <c r="B532" s="48"/>
      <c r="C532" s="88"/>
      <c r="D532" s="88"/>
    </row>
    <row r="533" spans="1:4" s="38" customFormat="1" x14ac:dyDescent="0.2">
      <c r="A533" s="50"/>
      <c r="B533" s="41"/>
      <c r="C533" s="82"/>
      <c r="D533" s="82"/>
    </row>
    <row r="534" spans="1:4" s="38" customFormat="1" ht="20.25" customHeight="1" x14ac:dyDescent="0.2">
      <c r="A534" s="51">
        <v>410000</v>
      </c>
      <c r="B534" s="43" t="s">
        <v>83</v>
      </c>
      <c r="C534" s="89">
        <f>C535+C540+0</f>
        <v>502500</v>
      </c>
      <c r="D534" s="89">
        <f>D535+D540+0</f>
        <v>0</v>
      </c>
    </row>
    <row r="535" spans="1:4" s="38" customFormat="1" ht="19.5" x14ac:dyDescent="0.2">
      <c r="A535" s="51">
        <v>411000</v>
      </c>
      <c r="B535" s="43" t="s">
        <v>194</v>
      </c>
      <c r="C535" s="89">
        <f t="shared" ref="C535" si="113">SUM(C536:C539)</f>
        <v>462300</v>
      </c>
      <c r="D535" s="89">
        <f t="shared" ref="D535" si="114">SUM(D536:D539)</f>
        <v>0</v>
      </c>
    </row>
    <row r="536" spans="1:4" s="38" customFormat="1" x14ac:dyDescent="0.2">
      <c r="A536" s="53">
        <v>411100</v>
      </c>
      <c r="B536" s="46" t="s">
        <v>84</v>
      </c>
      <c r="C536" s="88">
        <v>441300</v>
      </c>
      <c r="D536" s="47">
        <v>0</v>
      </c>
    </row>
    <row r="537" spans="1:4" s="38" customFormat="1" ht="37.5" x14ac:dyDescent="0.2">
      <c r="A537" s="53">
        <v>411200</v>
      </c>
      <c r="B537" s="46" t="s">
        <v>207</v>
      </c>
      <c r="C537" s="88">
        <v>13500</v>
      </c>
      <c r="D537" s="47">
        <v>0</v>
      </c>
    </row>
    <row r="538" spans="1:4" s="38" customFormat="1" ht="37.5" x14ac:dyDescent="0.2">
      <c r="A538" s="53">
        <v>411300</v>
      </c>
      <c r="B538" s="46" t="s">
        <v>85</v>
      </c>
      <c r="C538" s="88">
        <v>3000</v>
      </c>
      <c r="D538" s="47">
        <v>0</v>
      </c>
    </row>
    <row r="539" spans="1:4" s="38" customFormat="1" x14ac:dyDescent="0.2">
      <c r="A539" s="53">
        <v>411400</v>
      </c>
      <c r="B539" s="46" t="s">
        <v>86</v>
      </c>
      <c r="C539" s="88">
        <v>4500</v>
      </c>
      <c r="D539" s="47">
        <v>0</v>
      </c>
    </row>
    <row r="540" spans="1:4" s="38" customFormat="1" ht="40.5" customHeight="1" x14ac:dyDescent="0.2">
      <c r="A540" s="51">
        <v>412000</v>
      </c>
      <c r="B540" s="48" t="s">
        <v>199</v>
      </c>
      <c r="C540" s="89">
        <f t="shared" ref="C540" si="115">SUM(C541:C550)</f>
        <v>40200</v>
      </c>
      <c r="D540" s="89">
        <f t="shared" ref="D540" si="116">SUM(D541:D550)</f>
        <v>0</v>
      </c>
    </row>
    <row r="541" spans="1:4" s="38" customFormat="1" ht="37.5" x14ac:dyDescent="0.2">
      <c r="A541" s="53">
        <v>412200</v>
      </c>
      <c r="B541" s="46" t="s">
        <v>208</v>
      </c>
      <c r="C541" s="88">
        <v>6000</v>
      </c>
      <c r="D541" s="47">
        <v>0</v>
      </c>
    </row>
    <row r="542" spans="1:4" s="38" customFormat="1" x14ac:dyDescent="0.2">
      <c r="A542" s="53">
        <v>412300</v>
      </c>
      <c r="B542" s="46" t="s">
        <v>88</v>
      </c>
      <c r="C542" s="88">
        <v>3800</v>
      </c>
      <c r="D542" s="47">
        <v>0</v>
      </c>
    </row>
    <row r="543" spans="1:4" s="38" customFormat="1" x14ac:dyDescent="0.2">
      <c r="A543" s="53">
        <v>412500</v>
      </c>
      <c r="B543" s="46" t="s">
        <v>90</v>
      </c>
      <c r="C543" s="88">
        <v>3000</v>
      </c>
      <c r="D543" s="47">
        <v>0</v>
      </c>
    </row>
    <row r="544" spans="1:4" s="38" customFormat="1" x14ac:dyDescent="0.2">
      <c r="A544" s="53">
        <v>412600</v>
      </c>
      <c r="B544" s="46" t="s">
        <v>209</v>
      </c>
      <c r="C544" s="88">
        <v>6500</v>
      </c>
      <c r="D544" s="47">
        <v>0</v>
      </c>
    </row>
    <row r="545" spans="1:4" s="38" customFormat="1" x14ac:dyDescent="0.2">
      <c r="A545" s="53">
        <v>412700</v>
      </c>
      <c r="B545" s="46" t="s">
        <v>196</v>
      </c>
      <c r="C545" s="88">
        <v>4000</v>
      </c>
      <c r="D545" s="47">
        <v>0</v>
      </c>
    </row>
    <row r="546" spans="1:4" s="38" customFormat="1" x14ac:dyDescent="0.2">
      <c r="A546" s="53">
        <v>412900</v>
      </c>
      <c r="B546" s="83" t="s">
        <v>518</v>
      </c>
      <c r="C546" s="88">
        <v>200</v>
      </c>
      <c r="D546" s="47">
        <v>0</v>
      </c>
    </row>
    <row r="547" spans="1:4" s="38" customFormat="1" x14ac:dyDescent="0.2">
      <c r="A547" s="53">
        <v>412900</v>
      </c>
      <c r="B547" s="83" t="s">
        <v>287</v>
      </c>
      <c r="C547" s="88">
        <v>15000</v>
      </c>
      <c r="D547" s="47">
        <v>0</v>
      </c>
    </row>
    <row r="548" spans="1:4" s="38" customFormat="1" x14ac:dyDescent="0.2">
      <c r="A548" s="53">
        <v>412900</v>
      </c>
      <c r="B548" s="83" t="s">
        <v>304</v>
      </c>
      <c r="C548" s="88">
        <v>300</v>
      </c>
      <c r="D548" s="47">
        <v>0</v>
      </c>
    </row>
    <row r="549" spans="1:4" s="38" customFormat="1" ht="37.5" x14ac:dyDescent="0.2">
      <c r="A549" s="53">
        <v>412900</v>
      </c>
      <c r="B549" s="83" t="s">
        <v>305</v>
      </c>
      <c r="C549" s="88">
        <v>500</v>
      </c>
      <c r="D549" s="47">
        <v>0</v>
      </c>
    </row>
    <row r="550" spans="1:4" s="38" customFormat="1" ht="37.5" x14ac:dyDescent="0.2">
      <c r="A550" s="53">
        <v>412900</v>
      </c>
      <c r="B550" s="83" t="s">
        <v>306</v>
      </c>
      <c r="C550" s="88">
        <v>900</v>
      </c>
      <c r="D550" s="47">
        <v>0</v>
      </c>
    </row>
    <row r="551" spans="1:4" s="38" customFormat="1" ht="19.5" x14ac:dyDescent="0.2">
      <c r="A551" s="51">
        <v>510000</v>
      </c>
      <c r="B551" s="48" t="s">
        <v>146</v>
      </c>
      <c r="C551" s="89">
        <f t="shared" ref="C551" si="117">C552+C554</f>
        <v>1000</v>
      </c>
      <c r="D551" s="89">
        <f t="shared" ref="D551" si="118">D552+D554</f>
        <v>0</v>
      </c>
    </row>
    <row r="552" spans="1:4" s="38" customFormat="1" ht="19.5" x14ac:dyDescent="0.2">
      <c r="A552" s="51">
        <v>511000</v>
      </c>
      <c r="B552" s="48" t="s">
        <v>147</v>
      </c>
      <c r="C552" s="89">
        <f t="shared" ref="C552:D552" si="119">SUM(C553:C553)</f>
        <v>0</v>
      </c>
      <c r="D552" s="89">
        <f t="shared" si="119"/>
        <v>0</v>
      </c>
    </row>
    <row r="553" spans="1:4" s="38" customFormat="1" x14ac:dyDescent="0.2">
      <c r="A553" s="53">
        <v>511300</v>
      </c>
      <c r="B553" s="46" t="s">
        <v>150</v>
      </c>
      <c r="C553" s="88">
        <v>0</v>
      </c>
      <c r="D553" s="47">
        <v>0</v>
      </c>
    </row>
    <row r="554" spans="1:4" s="38" customFormat="1" ht="39" x14ac:dyDescent="0.2">
      <c r="A554" s="51">
        <v>516000</v>
      </c>
      <c r="B554" s="48" t="s">
        <v>157</v>
      </c>
      <c r="C554" s="89">
        <f t="shared" ref="C554:D554" si="120">C555</f>
        <v>1000</v>
      </c>
      <c r="D554" s="89">
        <f t="shared" si="120"/>
        <v>0</v>
      </c>
    </row>
    <row r="555" spans="1:4" s="38" customFormat="1" x14ac:dyDescent="0.2">
      <c r="A555" s="53">
        <v>516100</v>
      </c>
      <c r="B555" s="46" t="s">
        <v>157</v>
      </c>
      <c r="C555" s="88">
        <v>1000</v>
      </c>
      <c r="D555" s="47">
        <v>0</v>
      </c>
    </row>
    <row r="556" spans="1:4" s="49" customFormat="1" ht="19.5" x14ac:dyDescent="0.2">
      <c r="A556" s="51">
        <v>630000</v>
      </c>
      <c r="B556" s="48" t="s">
        <v>184</v>
      </c>
      <c r="C556" s="89">
        <f>0+C557</f>
        <v>0</v>
      </c>
      <c r="D556" s="89">
        <f>0+D557</f>
        <v>0</v>
      </c>
    </row>
    <row r="557" spans="1:4" s="49" customFormat="1" ht="19.5" x14ac:dyDescent="0.2">
      <c r="A557" s="51">
        <v>638000</v>
      </c>
      <c r="B557" s="48" t="s">
        <v>121</v>
      </c>
      <c r="C557" s="89">
        <f t="shared" ref="C557:D557" si="121">C558</f>
        <v>0</v>
      </c>
      <c r="D557" s="89">
        <f t="shared" si="121"/>
        <v>0</v>
      </c>
    </row>
    <row r="558" spans="1:4" s="38" customFormat="1" x14ac:dyDescent="0.2">
      <c r="A558" s="53">
        <v>638100</v>
      </c>
      <c r="B558" s="46" t="s">
        <v>189</v>
      </c>
      <c r="C558" s="88">
        <v>0</v>
      </c>
      <c r="D558" s="47">
        <v>0</v>
      </c>
    </row>
    <row r="559" spans="1:4" s="38" customFormat="1" x14ac:dyDescent="0.2">
      <c r="A559" s="92"/>
      <c r="B559" s="85" t="s">
        <v>222</v>
      </c>
      <c r="C559" s="91">
        <f>C534+C551+C556+0</f>
        <v>503500</v>
      </c>
      <c r="D559" s="91">
        <f>D534+D551+D556+0</f>
        <v>0</v>
      </c>
    </row>
    <row r="560" spans="1:4" s="38" customFormat="1" x14ac:dyDescent="0.2">
      <c r="A560" s="57"/>
      <c r="B560" s="34"/>
      <c r="C560" s="82"/>
      <c r="D560" s="82"/>
    </row>
    <row r="561" spans="1:4" s="38" customFormat="1" x14ac:dyDescent="0.2">
      <c r="A561" s="55"/>
      <c r="B561" s="34"/>
      <c r="C561" s="88"/>
      <c r="D561" s="88"/>
    </row>
    <row r="562" spans="1:4" s="38" customFormat="1" ht="19.5" x14ac:dyDescent="0.2">
      <c r="A562" s="50" t="s">
        <v>540</v>
      </c>
      <c r="B562" s="48"/>
      <c r="C562" s="88"/>
      <c r="D562" s="88"/>
    </row>
    <row r="563" spans="1:4" s="38" customFormat="1" ht="19.5" x14ac:dyDescent="0.2">
      <c r="A563" s="50" t="s">
        <v>229</v>
      </c>
      <c r="B563" s="48"/>
      <c r="C563" s="88"/>
      <c r="D563" s="88"/>
    </row>
    <row r="564" spans="1:4" s="38" customFormat="1" ht="19.5" x14ac:dyDescent="0.2">
      <c r="A564" s="50" t="s">
        <v>326</v>
      </c>
      <c r="B564" s="48"/>
      <c r="C564" s="88"/>
      <c r="D564" s="88"/>
    </row>
    <row r="565" spans="1:4" s="38" customFormat="1" ht="19.5" x14ac:dyDescent="0.2">
      <c r="A565" s="50" t="s">
        <v>517</v>
      </c>
      <c r="B565" s="48"/>
      <c r="C565" s="88"/>
      <c r="D565" s="88"/>
    </row>
    <row r="566" spans="1:4" s="38" customFormat="1" x14ac:dyDescent="0.2">
      <c r="A566" s="50"/>
      <c r="B566" s="41"/>
      <c r="C566" s="82"/>
      <c r="D566" s="82"/>
    </row>
    <row r="567" spans="1:4" s="38" customFormat="1" ht="19.5" x14ac:dyDescent="0.2">
      <c r="A567" s="51">
        <v>410000</v>
      </c>
      <c r="B567" s="43" t="s">
        <v>83</v>
      </c>
      <c r="C567" s="89">
        <f>C568+C572+C582</f>
        <v>187700</v>
      </c>
      <c r="D567" s="89">
        <f>D568+D572+D582</f>
        <v>0</v>
      </c>
    </row>
    <row r="568" spans="1:4" s="38" customFormat="1" ht="19.5" x14ac:dyDescent="0.2">
      <c r="A568" s="51">
        <v>411000</v>
      </c>
      <c r="B568" s="43" t="s">
        <v>194</v>
      </c>
      <c r="C568" s="89">
        <f t="shared" ref="C568" si="122">SUM(C569:C571)</f>
        <v>85600</v>
      </c>
      <c r="D568" s="89">
        <f t="shared" ref="D568" si="123">SUM(D569:D571)</f>
        <v>0</v>
      </c>
    </row>
    <row r="569" spans="1:4" s="38" customFormat="1" x14ac:dyDescent="0.2">
      <c r="A569" s="53">
        <v>411100</v>
      </c>
      <c r="B569" s="46" t="s">
        <v>84</v>
      </c>
      <c r="C569" s="88">
        <v>77000</v>
      </c>
      <c r="D569" s="47">
        <v>0</v>
      </c>
    </row>
    <row r="570" spans="1:4" s="38" customFormat="1" ht="37.5" x14ac:dyDescent="0.2">
      <c r="A570" s="53">
        <v>411200</v>
      </c>
      <c r="B570" s="46" t="s">
        <v>207</v>
      </c>
      <c r="C570" s="88">
        <v>7000</v>
      </c>
      <c r="D570" s="47">
        <v>0</v>
      </c>
    </row>
    <row r="571" spans="1:4" s="38" customFormat="1" x14ac:dyDescent="0.2">
      <c r="A571" s="53">
        <v>411400</v>
      </c>
      <c r="B571" s="46" t="s">
        <v>86</v>
      </c>
      <c r="C571" s="88">
        <v>1600</v>
      </c>
      <c r="D571" s="47">
        <v>0</v>
      </c>
    </row>
    <row r="572" spans="1:4" s="38" customFormat="1" ht="19.5" x14ac:dyDescent="0.2">
      <c r="A572" s="51">
        <v>412000</v>
      </c>
      <c r="B572" s="48" t="s">
        <v>199</v>
      </c>
      <c r="C572" s="89">
        <f>SUM(C573:C581)</f>
        <v>30600</v>
      </c>
      <c r="D572" s="89">
        <f>SUM(D573:D581)</f>
        <v>0</v>
      </c>
    </row>
    <row r="573" spans="1:4" s="38" customFormat="1" ht="37.5" x14ac:dyDescent="0.2">
      <c r="A573" s="53">
        <v>412200</v>
      </c>
      <c r="B573" s="46" t="s">
        <v>208</v>
      </c>
      <c r="C573" s="88">
        <v>2100</v>
      </c>
      <c r="D573" s="47">
        <v>0</v>
      </c>
    </row>
    <row r="574" spans="1:4" s="38" customFormat="1" x14ac:dyDescent="0.2">
      <c r="A574" s="53">
        <v>412300</v>
      </c>
      <c r="B574" s="46" t="s">
        <v>88</v>
      </c>
      <c r="C574" s="88">
        <v>4200</v>
      </c>
      <c r="D574" s="47">
        <v>0</v>
      </c>
    </row>
    <row r="575" spans="1:4" s="38" customFormat="1" x14ac:dyDescent="0.2">
      <c r="A575" s="53">
        <v>412500</v>
      </c>
      <c r="B575" s="46" t="s">
        <v>90</v>
      </c>
      <c r="C575" s="88">
        <v>3000</v>
      </c>
      <c r="D575" s="47">
        <v>0</v>
      </c>
    </row>
    <row r="576" spans="1:4" s="38" customFormat="1" x14ac:dyDescent="0.2">
      <c r="A576" s="53">
        <v>412600</v>
      </c>
      <c r="B576" s="46" t="s">
        <v>209</v>
      </c>
      <c r="C576" s="88">
        <v>5000</v>
      </c>
      <c r="D576" s="47">
        <v>0</v>
      </c>
    </row>
    <row r="577" spans="1:4" s="38" customFormat="1" x14ac:dyDescent="0.2">
      <c r="A577" s="53">
        <v>412700</v>
      </c>
      <c r="B577" s="46" t="s">
        <v>196</v>
      </c>
      <c r="C577" s="88">
        <v>1000</v>
      </c>
      <c r="D577" s="47">
        <v>0</v>
      </c>
    </row>
    <row r="578" spans="1:4" s="38" customFormat="1" x14ac:dyDescent="0.2">
      <c r="A578" s="53">
        <v>412900</v>
      </c>
      <c r="B578" s="46" t="s">
        <v>287</v>
      </c>
      <c r="C578" s="88">
        <v>14000</v>
      </c>
      <c r="D578" s="47">
        <v>0</v>
      </c>
    </row>
    <row r="579" spans="1:4" s="38" customFormat="1" x14ac:dyDescent="0.2">
      <c r="A579" s="53">
        <v>412900</v>
      </c>
      <c r="B579" s="46" t="s">
        <v>304</v>
      </c>
      <c r="C579" s="88">
        <v>800</v>
      </c>
      <c r="D579" s="47">
        <v>0</v>
      </c>
    </row>
    <row r="580" spans="1:4" s="38" customFormat="1" ht="37.5" x14ac:dyDescent="0.2">
      <c r="A580" s="53">
        <v>412900</v>
      </c>
      <c r="B580" s="83" t="s">
        <v>305</v>
      </c>
      <c r="C580" s="88">
        <v>400</v>
      </c>
      <c r="D580" s="47">
        <v>0</v>
      </c>
    </row>
    <row r="581" spans="1:4" s="38" customFormat="1" ht="37.5" x14ac:dyDescent="0.2">
      <c r="A581" s="53">
        <v>412900</v>
      </c>
      <c r="B581" s="46" t="s">
        <v>306</v>
      </c>
      <c r="C581" s="88">
        <v>100</v>
      </c>
      <c r="D581" s="47">
        <v>0</v>
      </c>
    </row>
    <row r="582" spans="1:4" s="49" customFormat="1" ht="20.25" customHeight="1" x14ac:dyDescent="0.2">
      <c r="A582" s="51">
        <v>419000</v>
      </c>
      <c r="B582" s="48" t="s">
        <v>204</v>
      </c>
      <c r="C582" s="89">
        <f t="shared" ref="C582:D582" si="124">C583</f>
        <v>71500</v>
      </c>
      <c r="D582" s="89">
        <f t="shared" si="124"/>
        <v>0</v>
      </c>
    </row>
    <row r="583" spans="1:4" s="38" customFormat="1" x14ac:dyDescent="0.2">
      <c r="A583" s="53">
        <v>419100</v>
      </c>
      <c r="B583" s="46" t="s">
        <v>204</v>
      </c>
      <c r="C583" s="88">
        <v>71500</v>
      </c>
      <c r="D583" s="47">
        <v>0</v>
      </c>
    </row>
    <row r="584" spans="1:4" s="49" customFormat="1" ht="19.5" x14ac:dyDescent="0.2">
      <c r="A584" s="51">
        <v>510000</v>
      </c>
      <c r="B584" s="48" t="s">
        <v>146</v>
      </c>
      <c r="C584" s="89">
        <f t="shared" ref="C584" si="125">C585+C587</f>
        <v>2500</v>
      </c>
      <c r="D584" s="89">
        <f t="shared" ref="D584" si="126">D585+D587</f>
        <v>0</v>
      </c>
    </row>
    <row r="585" spans="1:4" s="49" customFormat="1" ht="19.5" x14ac:dyDescent="0.2">
      <c r="A585" s="51">
        <v>511000</v>
      </c>
      <c r="B585" s="48" t="s">
        <v>147</v>
      </c>
      <c r="C585" s="89">
        <f t="shared" ref="C585:D585" si="127">C586</f>
        <v>1000</v>
      </c>
      <c r="D585" s="89">
        <f t="shared" si="127"/>
        <v>0</v>
      </c>
    </row>
    <row r="586" spans="1:4" s="38" customFormat="1" x14ac:dyDescent="0.2">
      <c r="A586" s="53">
        <v>511300</v>
      </c>
      <c r="B586" s="46" t="s">
        <v>150</v>
      </c>
      <c r="C586" s="88">
        <v>1000</v>
      </c>
      <c r="D586" s="47">
        <v>0</v>
      </c>
    </row>
    <row r="587" spans="1:4" s="49" customFormat="1" ht="39" x14ac:dyDescent="0.2">
      <c r="A587" s="51">
        <v>516000</v>
      </c>
      <c r="B587" s="48" t="s">
        <v>157</v>
      </c>
      <c r="C587" s="89">
        <f t="shared" ref="C587:D587" si="128">C588</f>
        <v>1500</v>
      </c>
      <c r="D587" s="89">
        <f t="shared" si="128"/>
        <v>0</v>
      </c>
    </row>
    <row r="588" spans="1:4" s="38" customFormat="1" x14ac:dyDescent="0.2">
      <c r="A588" s="53">
        <v>516100</v>
      </c>
      <c r="B588" s="46" t="s">
        <v>157</v>
      </c>
      <c r="C588" s="88">
        <v>1500</v>
      </c>
      <c r="D588" s="47">
        <v>0</v>
      </c>
    </row>
    <row r="589" spans="1:4" s="38" customFormat="1" x14ac:dyDescent="0.2">
      <c r="A589" s="92"/>
      <c r="B589" s="85" t="s">
        <v>222</v>
      </c>
      <c r="C589" s="91">
        <f>C567+C584</f>
        <v>190200</v>
      </c>
      <c r="D589" s="91">
        <f>D567+D584</f>
        <v>0</v>
      </c>
    </row>
    <row r="590" spans="1:4" s="38" customFormat="1" x14ac:dyDescent="0.2">
      <c r="A590" s="57"/>
      <c r="B590" s="34"/>
      <c r="C590" s="82"/>
      <c r="D590" s="82"/>
    </row>
    <row r="591" spans="1:4" s="38" customFormat="1" x14ac:dyDescent="0.2">
      <c r="A591" s="55"/>
      <c r="B591" s="34"/>
      <c r="C591" s="88"/>
      <c r="D591" s="88"/>
    </row>
    <row r="592" spans="1:4" s="38" customFormat="1" ht="19.5" x14ac:dyDescent="0.2">
      <c r="A592" s="50" t="s">
        <v>541</v>
      </c>
      <c r="B592" s="48"/>
      <c r="C592" s="88"/>
      <c r="D592" s="88"/>
    </row>
    <row r="593" spans="1:4" s="38" customFormat="1" ht="19.5" x14ac:dyDescent="0.2">
      <c r="A593" s="50" t="s">
        <v>229</v>
      </c>
      <c r="B593" s="48"/>
      <c r="C593" s="88"/>
      <c r="D593" s="88"/>
    </row>
    <row r="594" spans="1:4" s="38" customFormat="1" ht="19.5" x14ac:dyDescent="0.2">
      <c r="A594" s="50" t="s">
        <v>327</v>
      </c>
      <c r="B594" s="48"/>
      <c r="C594" s="88"/>
      <c r="D594" s="88"/>
    </row>
    <row r="595" spans="1:4" s="38" customFormat="1" ht="19.5" x14ac:dyDescent="0.2">
      <c r="A595" s="50" t="s">
        <v>542</v>
      </c>
      <c r="B595" s="48"/>
      <c r="C595" s="88"/>
      <c r="D595" s="88"/>
    </row>
    <row r="596" spans="1:4" s="38" customFormat="1" x14ac:dyDescent="0.2">
      <c r="A596" s="50"/>
      <c r="B596" s="41"/>
      <c r="C596" s="82"/>
      <c r="D596" s="82"/>
    </row>
    <row r="597" spans="1:4" s="38" customFormat="1" ht="20.25" customHeight="1" x14ac:dyDescent="0.2">
      <c r="A597" s="51">
        <v>410000</v>
      </c>
      <c r="B597" s="43" t="s">
        <v>83</v>
      </c>
      <c r="C597" s="89">
        <f>C598+C603</f>
        <v>14435400</v>
      </c>
      <c r="D597" s="89">
        <f t="shared" ref="D597" si="129">D598+D603</f>
        <v>38000</v>
      </c>
    </row>
    <row r="598" spans="1:4" s="38" customFormat="1" ht="19.5" x14ac:dyDescent="0.2">
      <c r="A598" s="51">
        <v>411000</v>
      </c>
      <c r="B598" s="43" t="s">
        <v>194</v>
      </c>
      <c r="C598" s="89">
        <f>SUM(C599:C602)</f>
        <v>12981000</v>
      </c>
      <c r="D598" s="89">
        <f t="shared" ref="D598" si="130">SUM(D599:D602)</f>
        <v>0</v>
      </c>
    </row>
    <row r="599" spans="1:4" s="38" customFormat="1" x14ac:dyDescent="0.2">
      <c r="A599" s="53">
        <v>411100</v>
      </c>
      <c r="B599" s="46" t="s">
        <v>84</v>
      </c>
      <c r="C599" s="88">
        <v>11981000</v>
      </c>
      <c r="D599" s="47">
        <v>0</v>
      </c>
    </row>
    <row r="600" spans="1:4" s="38" customFormat="1" ht="37.5" x14ac:dyDescent="0.2">
      <c r="A600" s="53">
        <v>411200</v>
      </c>
      <c r="B600" s="46" t="s">
        <v>207</v>
      </c>
      <c r="C600" s="88">
        <v>360000</v>
      </c>
      <c r="D600" s="47">
        <v>0</v>
      </c>
    </row>
    <row r="601" spans="1:4" s="38" customFormat="1" ht="37.5" x14ac:dyDescent="0.2">
      <c r="A601" s="53">
        <v>411300</v>
      </c>
      <c r="B601" s="46" t="s">
        <v>85</v>
      </c>
      <c r="C601" s="88">
        <v>450000</v>
      </c>
      <c r="D601" s="47">
        <v>0</v>
      </c>
    </row>
    <row r="602" spans="1:4" s="38" customFormat="1" x14ac:dyDescent="0.2">
      <c r="A602" s="53">
        <v>411400</v>
      </c>
      <c r="B602" s="46" t="s">
        <v>86</v>
      </c>
      <c r="C602" s="88">
        <v>190000</v>
      </c>
      <c r="D602" s="47">
        <v>0</v>
      </c>
    </row>
    <row r="603" spans="1:4" s="38" customFormat="1" ht="40.5" customHeight="1" x14ac:dyDescent="0.2">
      <c r="A603" s="51">
        <v>412000</v>
      </c>
      <c r="B603" s="48" t="s">
        <v>199</v>
      </c>
      <c r="C603" s="89">
        <f>SUM(C604:C615)</f>
        <v>1454400</v>
      </c>
      <c r="D603" s="89">
        <f>SUM(D604:D615)</f>
        <v>38000</v>
      </c>
    </row>
    <row r="604" spans="1:4" s="38" customFormat="1" x14ac:dyDescent="0.2">
      <c r="A604" s="53">
        <v>412100</v>
      </c>
      <c r="B604" s="46" t="s">
        <v>87</v>
      </c>
      <c r="C604" s="88">
        <v>229600</v>
      </c>
      <c r="D604" s="47">
        <v>0</v>
      </c>
    </row>
    <row r="605" spans="1:4" s="38" customFormat="1" ht="37.5" x14ac:dyDescent="0.2">
      <c r="A605" s="53">
        <v>412200</v>
      </c>
      <c r="B605" s="46" t="s">
        <v>208</v>
      </c>
      <c r="C605" s="88">
        <v>500000</v>
      </c>
      <c r="D605" s="47">
        <v>0</v>
      </c>
    </row>
    <row r="606" spans="1:4" s="38" customFormat="1" x14ac:dyDescent="0.2">
      <c r="A606" s="53">
        <v>412300</v>
      </c>
      <c r="B606" s="46" t="s">
        <v>88</v>
      </c>
      <c r="C606" s="88">
        <v>130000</v>
      </c>
      <c r="D606" s="47">
        <v>0</v>
      </c>
    </row>
    <row r="607" spans="1:4" s="38" customFormat="1" x14ac:dyDescent="0.2">
      <c r="A607" s="53">
        <v>412500</v>
      </c>
      <c r="B607" s="46" t="s">
        <v>90</v>
      </c>
      <c r="C607" s="88">
        <v>180000</v>
      </c>
      <c r="D607" s="47">
        <v>0</v>
      </c>
    </row>
    <row r="608" spans="1:4" s="38" customFormat="1" x14ac:dyDescent="0.2">
      <c r="A608" s="53">
        <v>412600</v>
      </c>
      <c r="B608" s="46" t="s">
        <v>209</v>
      </c>
      <c r="C608" s="88">
        <v>170000</v>
      </c>
      <c r="D608" s="47">
        <v>0</v>
      </c>
    </row>
    <row r="609" spans="1:4" s="38" customFormat="1" x14ac:dyDescent="0.2">
      <c r="A609" s="53">
        <v>412700</v>
      </c>
      <c r="B609" s="46" t="s">
        <v>196</v>
      </c>
      <c r="C609" s="88">
        <v>150000</v>
      </c>
      <c r="D609" s="88">
        <v>38000</v>
      </c>
    </row>
    <row r="610" spans="1:4" s="38" customFormat="1" x14ac:dyDescent="0.2">
      <c r="A610" s="53">
        <v>412900</v>
      </c>
      <c r="B610" s="83" t="s">
        <v>518</v>
      </c>
      <c r="C610" s="88">
        <v>5000</v>
      </c>
      <c r="D610" s="47">
        <v>0</v>
      </c>
    </row>
    <row r="611" spans="1:4" s="38" customFormat="1" x14ac:dyDescent="0.2">
      <c r="A611" s="53">
        <v>412900</v>
      </c>
      <c r="B611" s="83" t="s">
        <v>304</v>
      </c>
      <c r="C611" s="88">
        <v>1200</v>
      </c>
      <c r="D611" s="47">
        <v>0</v>
      </c>
    </row>
    <row r="612" spans="1:4" s="38" customFormat="1" ht="37.5" x14ac:dyDescent="0.2">
      <c r="A612" s="53">
        <v>412900</v>
      </c>
      <c r="B612" s="83" t="s">
        <v>305</v>
      </c>
      <c r="C612" s="88">
        <v>21900</v>
      </c>
      <c r="D612" s="47">
        <v>0</v>
      </c>
    </row>
    <row r="613" spans="1:4" s="38" customFormat="1" ht="37.5" x14ac:dyDescent="0.2">
      <c r="A613" s="53">
        <v>412900</v>
      </c>
      <c r="B613" s="83" t="s">
        <v>306</v>
      </c>
      <c r="C613" s="88">
        <v>28500</v>
      </c>
      <c r="D613" s="47">
        <v>0</v>
      </c>
    </row>
    <row r="614" spans="1:4" s="38" customFormat="1" x14ac:dyDescent="0.2">
      <c r="A614" s="53">
        <v>412900</v>
      </c>
      <c r="B614" s="46" t="s">
        <v>289</v>
      </c>
      <c r="C614" s="88">
        <v>3200</v>
      </c>
      <c r="D614" s="47">
        <v>0</v>
      </c>
    </row>
    <row r="615" spans="1:4" s="38" customFormat="1" x14ac:dyDescent="0.2">
      <c r="A615" s="53">
        <v>412900</v>
      </c>
      <c r="B615" s="46" t="s">
        <v>543</v>
      </c>
      <c r="C615" s="88">
        <v>35000</v>
      </c>
      <c r="D615" s="47">
        <v>0</v>
      </c>
    </row>
    <row r="616" spans="1:4" s="38" customFormat="1" ht="40.5" customHeight="1" x14ac:dyDescent="0.2">
      <c r="A616" s="51">
        <v>510000</v>
      </c>
      <c r="B616" s="48" t="s">
        <v>146</v>
      </c>
      <c r="C616" s="89">
        <f>C617+C620</f>
        <v>230000</v>
      </c>
      <c r="D616" s="89">
        <f>D617+D620</f>
        <v>0</v>
      </c>
    </row>
    <row r="617" spans="1:4" s="38" customFormat="1" ht="19.5" x14ac:dyDescent="0.2">
      <c r="A617" s="51">
        <v>511000</v>
      </c>
      <c r="B617" s="48" t="s">
        <v>147</v>
      </c>
      <c r="C617" s="89">
        <f>SUM(C618:C619)</f>
        <v>180000</v>
      </c>
      <c r="D617" s="89">
        <f>SUM(D618:D619)</f>
        <v>0</v>
      </c>
    </row>
    <row r="618" spans="1:4" s="38" customFormat="1" ht="37.5" x14ac:dyDescent="0.2">
      <c r="A618" s="53">
        <v>511200</v>
      </c>
      <c r="B618" s="46" t="s">
        <v>149</v>
      </c>
      <c r="C618" s="88">
        <v>60000</v>
      </c>
      <c r="D618" s="47">
        <v>0</v>
      </c>
    </row>
    <row r="619" spans="1:4" s="38" customFormat="1" x14ac:dyDescent="0.2">
      <c r="A619" s="53">
        <v>511300</v>
      </c>
      <c r="B619" s="46" t="s">
        <v>150</v>
      </c>
      <c r="C619" s="88">
        <v>120000</v>
      </c>
      <c r="D619" s="47">
        <v>0</v>
      </c>
    </row>
    <row r="620" spans="1:4" s="49" customFormat="1" ht="39" x14ac:dyDescent="0.2">
      <c r="A620" s="51">
        <v>516000</v>
      </c>
      <c r="B620" s="48" t="s">
        <v>157</v>
      </c>
      <c r="C620" s="89">
        <f t="shared" ref="C620:D620" si="131">C621</f>
        <v>50000</v>
      </c>
      <c r="D620" s="89">
        <f t="shared" si="131"/>
        <v>0</v>
      </c>
    </row>
    <row r="621" spans="1:4" s="38" customFormat="1" x14ac:dyDescent="0.2">
      <c r="A621" s="53">
        <v>516100</v>
      </c>
      <c r="B621" s="46" t="s">
        <v>157</v>
      </c>
      <c r="C621" s="88">
        <v>50000</v>
      </c>
      <c r="D621" s="47">
        <v>0</v>
      </c>
    </row>
    <row r="622" spans="1:4" s="49" customFormat="1" ht="19.5" x14ac:dyDescent="0.2">
      <c r="A622" s="51">
        <v>630000</v>
      </c>
      <c r="B622" s="48" t="s">
        <v>184</v>
      </c>
      <c r="C622" s="89">
        <f>0+C623</f>
        <v>480000</v>
      </c>
      <c r="D622" s="89">
        <f>0+D623</f>
        <v>0</v>
      </c>
    </row>
    <row r="623" spans="1:4" s="49" customFormat="1" ht="19.5" x14ac:dyDescent="0.2">
      <c r="A623" s="51">
        <v>638000</v>
      </c>
      <c r="B623" s="48" t="s">
        <v>121</v>
      </c>
      <c r="C623" s="89">
        <f t="shared" ref="C623:D623" si="132">C624</f>
        <v>480000</v>
      </c>
      <c r="D623" s="89">
        <f t="shared" si="132"/>
        <v>0</v>
      </c>
    </row>
    <row r="624" spans="1:4" s="38" customFormat="1" x14ac:dyDescent="0.2">
      <c r="A624" s="53">
        <v>638100</v>
      </c>
      <c r="B624" s="46" t="s">
        <v>189</v>
      </c>
      <c r="C624" s="88">
        <v>480000</v>
      </c>
      <c r="D624" s="47">
        <v>0</v>
      </c>
    </row>
    <row r="625" spans="1:4" s="38" customFormat="1" x14ac:dyDescent="0.2">
      <c r="A625" s="92"/>
      <c r="B625" s="85" t="s">
        <v>222</v>
      </c>
      <c r="C625" s="91">
        <f>C597+C616+C622</f>
        <v>15145400</v>
      </c>
      <c r="D625" s="91">
        <f>D597+D616+D622</f>
        <v>38000</v>
      </c>
    </row>
    <row r="626" spans="1:4" s="38" customFormat="1" x14ac:dyDescent="0.2">
      <c r="A626" s="57"/>
      <c r="B626" s="34"/>
      <c r="C626" s="82"/>
      <c r="D626" s="82"/>
    </row>
    <row r="627" spans="1:4" s="38" customFormat="1" x14ac:dyDescent="0.2">
      <c r="A627" s="55"/>
      <c r="B627" s="34"/>
      <c r="C627" s="88"/>
      <c r="D627" s="88"/>
    </row>
    <row r="628" spans="1:4" s="38" customFormat="1" ht="19.5" x14ac:dyDescent="0.2">
      <c r="A628" s="50" t="s">
        <v>544</v>
      </c>
      <c r="B628" s="48"/>
      <c r="C628" s="88"/>
      <c r="D628" s="88"/>
    </row>
    <row r="629" spans="1:4" s="38" customFormat="1" ht="19.5" x14ac:dyDescent="0.2">
      <c r="A629" s="50" t="s">
        <v>229</v>
      </c>
      <c r="B629" s="48"/>
      <c r="C629" s="88"/>
      <c r="D629" s="88"/>
    </row>
    <row r="630" spans="1:4" s="38" customFormat="1" ht="19.5" x14ac:dyDescent="0.2">
      <c r="A630" s="50" t="s">
        <v>328</v>
      </c>
      <c r="B630" s="48"/>
      <c r="C630" s="88"/>
      <c r="D630" s="88"/>
    </row>
    <row r="631" spans="1:4" s="38" customFormat="1" ht="19.5" x14ac:dyDescent="0.2">
      <c r="A631" s="50" t="s">
        <v>517</v>
      </c>
      <c r="B631" s="48"/>
      <c r="C631" s="88"/>
      <c r="D631" s="88"/>
    </row>
    <row r="632" spans="1:4" s="38" customFormat="1" x14ac:dyDescent="0.2">
      <c r="A632" s="50"/>
      <c r="B632" s="41"/>
      <c r="C632" s="82"/>
      <c r="D632" s="82"/>
    </row>
    <row r="633" spans="1:4" s="38" customFormat="1" ht="20.25" customHeight="1" x14ac:dyDescent="0.2">
      <c r="A633" s="51">
        <v>410000</v>
      </c>
      <c r="B633" s="43" t="s">
        <v>83</v>
      </c>
      <c r="C633" s="89">
        <f>C634+C639+C649</f>
        <v>8486500</v>
      </c>
      <c r="D633" s="89">
        <f>D634+D639+D649</f>
        <v>0</v>
      </c>
    </row>
    <row r="634" spans="1:4" s="38" customFormat="1" ht="19.5" x14ac:dyDescent="0.2">
      <c r="A634" s="51">
        <v>411000</v>
      </c>
      <c r="B634" s="43" t="s">
        <v>194</v>
      </c>
      <c r="C634" s="89">
        <f t="shared" ref="C634" si="133">SUM(C635:C638)</f>
        <v>4719500</v>
      </c>
      <c r="D634" s="89">
        <f t="shared" ref="D634" si="134">SUM(D635:D638)</f>
        <v>0</v>
      </c>
    </row>
    <row r="635" spans="1:4" s="38" customFormat="1" x14ac:dyDescent="0.2">
      <c r="A635" s="53">
        <v>411100</v>
      </c>
      <c r="B635" s="46" t="s">
        <v>84</v>
      </c>
      <c r="C635" s="88">
        <v>4352500</v>
      </c>
      <c r="D635" s="47">
        <v>0</v>
      </c>
    </row>
    <row r="636" spans="1:4" s="38" customFormat="1" ht="37.5" x14ac:dyDescent="0.2">
      <c r="A636" s="53">
        <v>411200</v>
      </c>
      <c r="B636" s="46" t="s">
        <v>207</v>
      </c>
      <c r="C636" s="88">
        <v>177500</v>
      </c>
      <c r="D636" s="47">
        <v>0</v>
      </c>
    </row>
    <row r="637" spans="1:4" s="38" customFormat="1" ht="37.5" x14ac:dyDescent="0.2">
      <c r="A637" s="53">
        <v>411300</v>
      </c>
      <c r="B637" s="46" t="s">
        <v>85</v>
      </c>
      <c r="C637" s="88">
        <v>150000</v>
      </c>
      <c r="D637" s="47">
        <v>0</v>
      </c>
    </row>
    <row r="638" spans="1:4" s="38" customFormat="1" x14ac:dyDescent="0.2">
      <c r="A638" s="53">
        <v>411400</v>
      </c>
      <c r="B638" s="46" t="s">
        <v>86</v>
      </c>
      <c r="C638" s="88">
        <v>39500</v>
      </c>
      <c r="D638" s="47">
        <v>0</v>
      </c>
    </row>
    <row r="639" spans="1:4" s="38" customFormat="1" ht="40.5" customHeight="1" x14ac:dyDescent="0.2">
      <c r="A639" s="51">
        <v>412000</v>
      </c>
      <c r="B639" s="48" t="s">
        <v>199</v>
      </c>
      <c r="C639" s="89">
        <f>SUM(C640:C648)</f>
        <v>3766000</v>
      </c>
      <c r="D639" s="89">
        <f>SUM(D640:D648)</f>
        <v>0</v>
      </c>
    </row>
    <row r="640" spans="1:4" s="38" customFormat="1" ht="37.5" x14ac:dyDescent="0.2">
      <c r="A640" s="53">
        <v>412200</v>
      </c>
      <c r="B640" s="46" t="s">
        <v>208</v>
      </c>
      <c r="C640" s="88">
        <v>1850000</v>
      </c>
      <c r="D640" s="47">
        <v>0</v>
      </c>
    </row>
    <row r="641" spans="1:4" s="38" customFormat="1" x14ac:dyDescent="0.2">
      <c r="A641" s="53">
        <v>412300</v>
      </c>
      <c r="B641" s="46" t="s">
        <v>88</v>
      </c>
      <c r="C641" s="88">
        <v>250000</v>
      </c>
      <c r="D641" s="47">
        <v>0</v>
      </c>
    </row>
    <row r="642" spans="1:4" s="38" customFormat="1" x14ac:dyDescent="0.2">
      <c r="A642" s="53">
        <v>412500</v>
      </c>
      <c r="B642" s="46" t="s">
        <v>90</v>
      </c>
      <c r="C642" s="88">
        <v>650000</v>
      </c>
      <c r="D642" s="47">
        <v>0</v>
      </c>
    </row>
    <row r="643" spans="1:4" s="38" customFormat="1" x14ac:dyDescent="0.2">
      <c r="A643" s="53">
        <v>412600</v>
      </c>
      <c r="B643" s="46" t="s">
        <v>209</v>
      </c>
      <c r="C643" s="88">
        <v>5000</v>
      </c>
      <c r="D643" s="47">
        <v>0</v>
      </c>
    </row>
    <row r="644" spans="1:4" s="38" customFormat="1" x14ac:dyDescent="0.2">
      <c r="A644" s="53">
        <v>412700</v>
      </c>
      <c r="B644" s="46" t="s">
        <v>196</v>
      </c>
      <c r="C644" s="88">
        <v>1000000</v>
      </c>
      <c r="D644" s="47">
        <v>0</v>
      </c>
    </row>
    <row r="645" spans="1:4" s="38" customFormat="1" x14ac:dyDescent="0.2">
      <c r="A645" s="53">
        <v>412900</v>
      </c>
      <c r="B645" s="83" t="s">
        <v>518</v>
      </c>
      <c r="C645" s="88">
        <v>1000</v>
      </c>
      <c r="D645" s="47">
        <v>0</v>
      </c>
    </row>
    <row r="646" spans="1:4" s="38" customFormat="1" x14ac:dyDescent="0.2">
      <c r="A646" s="53">
        <v>412900</v>
      </c>
      <c r="B646" s="83" t="s">
        <v>304</v>
      </c>
      <c r="C646" s="88">
        <v>800</v>
      </c>
      <c r="D646" s="47">
        <v>0</v>
      </c>
    </row>
    <row r="647" spans="1:4" s="38" customFormat="1" ht="37.5" x14ac:dyDescent="0.2">
      <c r="A647" s="53">
        <v>412900</v>
      </c>
      <c r="B647" s="83" t="s">
        <v>305</v>
      </c>
      <c r="C647" s="88">
        <v>1200</v>
      </c>
      <c r="D647" s="47">
        <v>0</v>
      </c>
    </row>
    <row r="648" spans="1:4" s="38" customFormat="1" ht="37.5" x14ac:dyDescent="0.2">
      <c r="A648" s="53">
        <v>412900</v>
      </c>
      <c r="B648" s="83" t="s">
        <v>306</v>
      </c>
      <c r="C648" s="88">
        <v>8000</v>
      </c>
      <c r="D648" s="47">
        <v>0</v>
      </c>
    </row>
    <row r="649" spans="1:4" s="49" customFormat="1" ht="39" x14ac:dyDescent="0.2">
      <c r="A649" s="51">
        <v>418000</v>
      </c>
      <c r="B649" s="48" t="s">
        <v>203</v>
      </c>
      <c r="C649" s="89">
        <f t="shared" ref="C649:D649" si="135">C650</f>
        <v>1000</v>
      </c>
      <c r="D649" s="89">
        <f t="shared" si="135"/>
        <v>0</v>
      </c>
    </row>
    <row r="650" spans="1:4" s="38" customFormat="1" x14ac:dyDescent="0.2">
      <c r="A650" s="53">
        <v>418400</v>
      </c>
      <c r="B650" s="46" t="s">
        <v>141</v>
      </c>
      <c r="C650" s="88">
        <v>1000</v>
      </c>
      <c r="D650" s="47">
        <v>0</v>
      </c>
    </row>
    <row r="651" spans="1:4" s="38" customFormat="1" ht="19.5" x14ac:dyDescent="0.2">
      <c r="A651" s="51">
        <v>510000</v>
      </c>
      <c r="B651" s="48" t="s">
        <v>146</v>
      </c>
      <c r="C651" s="89">
        <f>C652+C657+0</f>
        <v>2630200</v>
      </c>
      <c r="D651" s="89">
        <f>D652+D657+0</f>
        <v>0</v>
      </c>
    </row>
    <row r="652" spans="1:4" s="38" customFormat="1" ht="19.5" x14ac:dyDescent="0.2">
      <c r="A652" s="51">
        <v>511000</v>
      </c>
      <c r="B652" s="48" t="s">
        <v>147</v>
      </c>
      <c r="C652" s="89">
        <f>SUM(C653:C656)</f>
        <v>2510200</v>
      </c>
      <c r="D652" s="89">
        <f>SUM(D653:D656)</f>
        <v>0</v>
      </c>
    </row>
    <row r="653" spans="1:4" s="38" customFormat="1" x14ac:dyDescent="0.2">
      <c r="A653" s="53">
        <v>511100</v>
      </c>
      <c r="B653" s="46" t="s">
        <v>148</v>
      </c>
      <c r="C653" s="88">
        <v>0</v>
      </c>
      <c r="D653" s="47">
        <v>0</v>
      </c>
    </row>
    <row r="654" spans="1:4" s="38" customFormat="1" ht="37.5" x14ac:dyDescent="0.2">
      <c r="A654" s="53">
        <v>511200</v>
      </c>
      <c r="B654" s="46" t="s">
        <v>149</v>
      </c>
      <c r="C654" s="88">
        <v>10000</v>
      </c>
      <c r="D654" s="47">
        <v>0</v>
      </c>
    </row>
    <row r="655" spans="1:4" s="38" customFormat="1" x14ac:dyDescent="0.2">
      <c r="A655" s="53">
        <v>511300</v>
      </c>
      <c r="B655" s="46" t="s">
        <v>150</v>
      </c>
      <c r="C655" s="88">
        <v>2500200</v>
      </c>
      <c r="D655" s="47">
        <v>0</v>
      </c>
    </row>
    <row r="656" spans="1:4" s="38" customFormat="1" x14ac:dyDescent="0.2">
      <c r="A656" s="53">
        <v>511400</v>
      </c>
      <c r="B656" s="46" t="s">
        <v>151</v>
      </c>
      <c r="C656" s="88">
        <v>0</v>
      </c>
      <c r="D656" s="47">
        <v>0</v>
      </c>
    </row>
    <row r="657" spans="1:4" s="38" customFormat="1" ht="39" x14ac:dyDescent="0.2">
      <c r="A657" s="51">
        <v>516000</v>
      </c>
      <c r="B657" s="48" t="s">
        <v>157</v>
      </c>
      <c r="C657" s="89">
        <f t="shared" ref="C657:D657" si="136">SUM(C658)</f>
        <v>120000</v>
      </c>
      <c r="D657" s="89">
        <f t="shared" si="136"/>
        <v>0</v>
      </c>
    </row>
    <row r="658" spans="1:4" s="38" customFormat="1" x14ac:dyDescent="0.2">
      <c r="A658" s="53">
        <v>516100</v>
      </c>
      <c r="B658" s="46" t="s">
        <v>157</v>
      </c>
      <c r="C658" s="88">
        <v>120000</v>
      </c>
      <c r="D658" s="47">
        <v>0</v>
      </c>
    </row>
    <row r="659" spans="1:4" s="49" customFormat="1" ht="19.5" x14ac:dyDescent="0.2">
      <c r="A659" s="51">
        <v>630000</v>
      </c>
      <c r="B659" s="48" t="s">
        <v>184</v>
      </c>
      <c r="C659" s="89">
        <f>C660+C662</f>
        <v>77700</v>
      </c>
      <c r="D659" s="89">
        <f>D660+D662</f>
        <v>0</v>
      </c>
    </row>
    <row r="660" spans="1:4" s="49" customFormat="1" ht="19.5" x14ac:dyDescent="0.2">
      <c r="A660" s="51">
        <v>631000</v>
      </c>
      <c r="B660" s="48" t="s">
        <v>120</v>
      </c>
      <c r="C660" s="89">
        <f t="shared" ref="C660:D660" si="137">C661</f>
        <v>37700</v>
      </c>
      <c r="D660" s="89">
        <f t="shared" si="137"/>
        <v>0</v>
      </c>
    </row>
    <row r="661" spans="1:4" s="38" customFormat="1" x14ac:dyDescent="0.2">
      <c r="A661" s="53">
        <v>631100</v>
      </c>
      <c r="B661" s="46" t="s">
        <v>186</v>
      </c>
      <c r="C661" s="88">
        <v>37700</v>
      </c>
      <c r="D661" s="47">
        <v>0</v>
      </c>
    </row>
    <row r="662" spans="1:4" s="49" customFormat="1" ht="19.5" x14ac:dyDescent="0.2">
      <c r="A662" s="51">
        <v>638000</v>
      </c>
      <c r="B662" s="48" t="s">
        <v>121</v>
      </c>
      <c r="C662" s="89">
        <f t="shared" ref="C662:D662" si="138">C663</f>
        <v>40000</v>
      </c>
      <c r="D662" s="89">
        <f t="shared" si="138"/>
        <v>0</v>
      </c>
    </row>
    <row r="663" spans="1:4" s="38" customFormat="1" x14ac:dyDescent="0.2">
      <c r="A663" s="53">
        <v>638100</v>
      </c>
      <c r="B663" s="46" t="s">
        <v>189</v>
      </c>
      <c r="C663" s="88">
        <v>40000</v>
      </c>
      <c r="D663" s="47">
        <v>0</v>
      </c>
    </row>
    <row r="664" spans="1:4" s="38" customFormat="1" x14ac:dyDescent="0.2">
      <c r="A664" s="92"/>
      <c r="B664" s="85" t="s">
        <v>222</v>
      </c>
      <c r="C664" s="91">
        <f>C633+C651+C659</f>
        <v>11194400</v>
      </c>
      <c r="D664" s="91">
        <f>D633+D651+D659</f>
        <v>0</v>
      </c>
    </row>
    <row r="665" spans="1:4" s="38" customFormat="1" x14ac:dyDescent="0.2">
      <c r="A665" s="57"/>
      <c r="B665" s="34"/>
      <c r="C665" s="82"/>
      <c r="D665" s="82"/>
    </row>
    <row r="666" spans="1:4" s="38" customFormat="1" x14ac:dyDescent="0.2">
      <c r="A666" s="55"/>
      <c r="B666" s="34"/>
      <c r="C666" s="88"/>
      <c r="D666" s="88"/>
    </row>
    <row r="667" spans="1:4" s="38" customFormat="1" ht="19.5" x14ac:dyDescent="0.2">
      <c r="A667" s="50" t="s">
        <v>545</v>
      </c>
      <c r="B667" s="48"/>
      <c r="C667" s="88"/>
      <c r="D667" s="88"/>
    </row>
    <row r="668" spans="1:4" s="38" customFormat="1" ht="19.5" x14ac:dyDescent="0.2">
      <c r="A668" s="50" t="s">
        <v>229</v>
      </c>
      <c r="B668" s="48"/>
      <c r="C668" s="88"/>
      <c r="D668" s="88"/>
    </row>
    <row r="669" spans="1:4" s="38" customFormat="1" ht="19.5" x14ac:dyDescent="0.2">
      <c r="A669" s="50" t="s">
        <v>329</v>
      </c>
      <c r="B669" s="48"/>
      <c r="C669" s="88"/>
      <c r="D669" s="88"/>
    </row>
    <row r="670" spans="1:4" s="38" customFormat="1" ht="19.5" x14ac:dyDescent="0.2">
      <c r="A670" s="50" t="s">
        <v>517</v>
      </c>
      <c r="B670" s="48"/>
      <c r="C670" s="88"/>
      <c r="D670" s="88"/>
    </row>
    <row r="671" spans="1:4" s="38" customFormat="1" x14ac:dyDescent="0.2">
      <c r="A671" s="50"/>
      <c r="B671" s="41"/>
      <c r="C671" s="82"/>
      <c r="D671" s="82"/>
    </row>
    <row r="672" spans="1:4" s="38" customFormat="1" ht="19.5" x14ac:dyDescent="0.2">
      <c r="A672" s="51">
        <v>410000</v>
      </c>
      <c r="B672" s="43" t="s">
        <v>83</v>
      </c>
      <c r="C672" s="89">
        <f t="shared" ref="C672" si="139">C673+C678</f>
        <v>1738400</v>
      </c>
      <c r="D672" s="89">
        <f t="shared" ref="D672" si="140">D673+D678</f>
        <v>128400</v>
      </c>
    </row>
    <row r="673" spans="1:4" s="38" customFormat="1" ht="19.5" x14ac:dyDescent="0.2">
      <c r="A673" s="51">
        <v>411000</v>
      </c>
      <c r="B673" s="43" t="s">
        <v>194</v>
      </c>
      <c r="C673" s="89">
        <f t="shared" ref="C673" si="141">SUM(C674:C677)</f>
        <v>940900</v>
      </c>
      <c r="D673" s="89">
        <f t="shared" ref="D673" si="142">SUM(D674:D677)</f>
        <v>0</v>
      </c>
    </row>
    <row r="674" spans="1:4" s="38" customFormat="1" x14ac:dyDescent="0.2">
      <c r="A674" s="53">
        <v>411100</v>
      </c>
      <c r="B674" s="46" t="s">
        <v>84</v>
      </c>
      <c r="C674" s="88">
        <v>875000</v>
      </c>
      <c r="D674" s="47">
        <v>0</v>
      </c>
    </row>
    <row r="675" spans="1:4" s="38" customFormat="1" ht="37.5" x14ac:dyDescent="0.2">
      <c r="A675" s="53">
        <v>411200</v>
      </c>
      <c r="B675" s="46" t="s">
        <v>207</v>
      </c>
      <c r="C675" s="88">
        <v>47100</v>
      </c>
      <c r="D675" s="47">
        <v>0</v>
      </c>
    </row>
    <row r="676" spans="1:4" s="38" customFormat="1" ht="37.5" x14ac:dyDescent="0.2">
      <c r="A676" s="53">
        <v>411300</v>
      </c>
      <c r="B676" s="46" t="s">
        <v>85</v>
      </c>
      <c r="C676" s="88">
        <v>10800</v>
      </c>
      <c r="D676" s="47">
        <v>0</v>
      </c>
    </row>
    <row r="677" spans="1:4" s="38" customFormat="1" x14ac:dyDescent="0.2">
      <c r="A677" s="53">
        <v>411400</v>
      </c>
      <c r="B677" s="46" t="s">
        <v>86</v>
      </c>
      <c r="C677" s="88">
        <v>8000</v>
      </c>
      <c r="D677" s="47">
        <v>0</v>
      </c>
    </row>
    <row r="678" spans="1:4" s="38" customFormat="1" ht="40.5" customHeight="1" x14ac:dyDescent="0.2">
      <c r="A678" s="51">
        <v>412000</v>
      </c>
      <c r="B678" s="48" t="s">
        <v>199</v>
      </c>
      <c r="C678" s="89">
        <f>SUM(C679:C689)</f>
        <v>797500</v>
      </c>
      <c r="D678" s="89">
        <f>SUM(D679:D689)</f>
        <v>128400</v>
      </c>
    </row>
    <row r="679" spans="1:4" s="38" customFormat="1" ht="37.5" x14ac:dyDescent="0.2">
      <c r="A679" s="53">
        <v>412200</v>
      </c>
      <c r="B679" s="46" t="s">
        <v>208</v>
      </c>
      <c r="C679" s="88">
        <v>23000</v>
      </c>
      <c r="D679" s="47">
        <v>0</v>
      </c>
    </row>
    <row r="680" spans="1:4" s="38" customFormat="1" x14ac:dyDescent="0.2">
      <c r="A680" s="53">
        <v>412300</v>
      </c>
      <c r="B680" s="46" t="s">
        <v>88</v>
      </c>
      <c r="C680" s="88">
        <v>13500</v>
      </c>
      <c r="D680" s="47">
        <v>0</v>
      </c>
    </row>
    <row r="681" spans="1:4" s="38" customFormat="1" x14ac:dyDescent="0.2">
      <c r="A681" s="53">
        <v>412500</v>
      </c>
      <c r="B681" s="46" t="s">
        <v>90</v>
      </c>
      <c r="C681" s="88">
        <v>419000</v>
      </c>
      <c r="D681" s="47">
        <v>0</v>
      </c>
    </row>
    <row r="682" spans="1:4" s="38" customFormat="1" x14ac:dyDescent="0.2">
      <c r="A682" s="53">
        <v>412600</v>
      </c>
      <c r="B682" s="46" t="s">
        <v>209</v>
      </c>
      <c r="C682" s="88">
        <v>240000</v>
      </c>
      <c r="D682" s="88">
        <v>8000</v>
      </c>
    </row>
    <row r="683" spans="1:4" s="38" customFormat="1" x14ac:dyDescent="0.2">
      <c r="A683" s="53">
        <v>412700</v>
      </c>
      <c r="B683" s="46" t="s">
        <v>196</v>
      </c>
      <c r="C683" s="88">
        <v>35000</v>
      </c>
      <c r="D683" s="47">
        <v>0</v>
      </c>
    </row>
    <row r="684" spans="1:4" s="38" customFormat="1" x14ac:dyDescent="0.2">
      <c r="A684" s="53">
        <v>412900</v>
      </c>
      <c r="B684" s="83" t="s">
        <v>518</v>
      </c>
      <c r="C684" s="88">
        <v>15000</v>
      </c>
      <c r="D684" s="47">
        <v>0</v>
      </c>
    </row>
    <row r="685" spans="1:4" s="38" customFormat="1" x14ac:dyDescent="0.2">
      <c r="A685" s="53">
        <v>412900</v>
      </c>
      <c r="B685" s="83" t="s">
        <v>287</v>
      </c>
      <c r="C685" s="88">
        <v>20000</v>
      </c>
      <c r="D685" s="88">
        <v>120400</v>
      </c>
    </row>
    <row r="686" spans="1:4" s="38" customFormat="1" x14ac:dyDescent="0.2">
      <c r="A686" s="53">
        <v>412900</v>
      </c>
      <c r="B686" s="83" t="s">
        <v>304</v>
      </c>
      <c r="C686" s="88">
        <v>2000</v>
      </c>
      <c r="D686" s="47">
        <v>0</v>
      </c>
    </row>
    <row r="687" spans="1:4" s="38" customFormat="1" ht="37.5" x14ac:dyDescent="0.2">
      <c r="A687" s="53">
        <v>412900</v>
      </c>
      <c r="B687" s="83" t="s">
        <v>305</v>
      </c>
      <c r="C687" s="88">
        <v>2200</v>
      </c>
      <c r="D687" s="47">
        <v>0</v>
      </c>
    </row>
    <row r="688" spans="1:4" s="38" customFormat="1" ht="37.5" x14ac:dyDescent="0.2">
      <c r="A688" s="53">
        <v>412900</v>
      </c>
      <c r="B688" s="46" t="s">
        <v>306</v>
      </c>
      <c r="C688" s="88">
        <v>2800</v>
      </c>
      <c r="D688" s="47">
        <v>0</v>
      </c>
    </row>
    <row r="689" spans="1:4" s="38" customFormat="1" ht="20.25" customHeight="1" x14ac:dyDescent="0.2">
      <c r="A689" s="53">
        <v>412900</v>
      </c>
      <c r="B689" s="46" t="s">
        <v>289</v>
      </c>
      <c r="C689" s="88">
        <v>25000</v>
      </c>
      <c r="D689" s="47">
        <v>0</v>
      </c>
    </row>
    <row r="690" spans="1:4" s="38" customFormat="1" ht="19.5" x14ac:dyDescent="0.2">
      <c r="A690" s="51">
        <v>510000</v>
      </c>
      <c r="B690" s="48" t="s">
        <v>146</v>
      </c>
      <c r="C690" s="89">
        <f>C691+C693+C695+0</f>
        <v>209000</v>
      </c>
      <c r="D690" s="89">
        <f>D691+D693+D695+0</f>
        <v>71600</v>
      </c>
    </row>
    <row r="691" spans="1:4" s="38" customFormat="1" ht="19.5" x14ac:dyDescent="0.2">
      <c r="A691" s="51">
        <v>511000</v>
      </c>
      <c r="B691" s="48" t="s">
        <v>147</v>
      </c>
      <c r="C691" s="89">
        <f>SUM(C692:C692)</f>
        <v>159000</v>
      </c>
      <c r="D691" s="89">
        <f>SUM(D692:D692)</f>
        <v>71600</v>
      </c>
    </row>
    <row r="692" spans="1:4" s="38" customFormat="1" x14ac:dyDescent="0.2">
      <c r="A692" s="53">
        <v>511300</v>
      </c>
      <c r="B692" s="46" t="s">
        <v>150</v>
      </c>
      <c r="C692" s="88">
        <v>159000</v>
      </c>
      <c r="D692" s="88">
        <v>71600</v>
      </c>
    </row>
    <row r="693" spans="1:4" s="49" customFormat="1" ht="19.5" x14ac:dyDescent="0.2">
      <c r="A693" s="51">
        <v>513000</v>
      </c>
      <c r="B693" s="48" t="s">
        <v>155</v>
      </c>
      <c r="C693" s="89">
        <f t="shared" ref="C693:D693" si="143">C694</f>
        <v>0</v>
      </c>
      <c r="D693" s="89">
        <f t="shared" si="143"/>
        <v>0</v>
      </c>
    </row>
    <row r="694" spans="1:4" s="38" customFormat="1" x14ac:dyDescent="0.2">
      <c r="A694" s="53">
        <v>513700</v>
      </c>
      <c r="B694" s="46" t="s">
        <v>156</v>
      </c>
      <c r="C694" s="88">
        <v>0</v>
      </c>
      <c r="D694" s="47">
        <v>0</v>
      </c>
    </row>
    <row r="695" spans="1:4" s="49" customFormat="1" ht="39" x14ac:dyDescent="0.2">
      <c r="A695" s="51">
        <v>516000</v>
      </c>
      <c r="B695" s="48" t="s">
        <v>157</v>
      </c>
      <c r="C695" s="89">
        <f t="shared" ref="C695:D695" si="144">C696</f>
        <v>50000</v>
      </c>
      <c r="D695" s="89">
        <f t="shared" si="144"/>
        <v>0</v>
      </c>
    </row>
    <row r="696" spans="1:4" s="38" customFormat="1" x14ac:dyDescent="0.2">
      <c r="A696" s="53">
        <v>516100</v>
      </c>
      <c r="B696" s="46" t="s">
        <v>157</v>
      </c>
      <c r="C696" s="88">
        <v>50000</v>
      </c>
      <c r="D696" s="47">
        <v>0</v>
      </c>
    </row>
    <row r="697" spans="1:4" s="49" customFormat="1" ht="19.5" x14ac:dyDescent="0.2">
      <c r="A697" s="51">
        <v>630000</v>
      </c>
      <c r="B697" s="48" t="s">
        <v>184</v>
      </c>
      <c r="C697" s="89">
        <f>C698+C700</f>
        <v>25000</v>
      </c>
      <c r="D697" s="89">
        <f>D698+D700</f>
        <v>0</v>
      </c>
    </row>
    <row r="698" spans="1:4" s="49" customFormat="1" ht="19.5" x14ac:dyDescent="0.2">
      <c r="A698" s="51">
        <v>631000</v>
      </c>
      <c r="B698" s="48" t="s">
        <v>120</v>
      </c>
      <c r="C698" s="89">
        <f t="shared" ref="C698:D698" si="145">C699</f>
        <v>11000</v>
      </c>
      <c r="D698" s="89">
        <f t="shared" si="145"/>
        <v>0</v>
      </c>
    </row>
    <row r="699" spans="1:4" s="38" customFormat="1" x14ac:dyDescent="0.2">
      <c r="A699" s="53">
        <v>631300</v>
      </c>
      <c r="B699" s="46" t="s">
        <v>188</v>
      </c>
      <c r="C699" s="88">
        <v>11000</v>
      </c>
      <c r="D699" s="47">
        <v>0</v>
      </c>
    </row>
    <row r="700" spans="1:4" s="49" customFormat="1" ht="19.5" x14ac:dyDescent="0.2">
      <c r="A700" s="51">
        <v>638000</v>
      </c>
      <c r="B700" s="48" t="s">
        <v>121</v>
      </c>
      <c r="C700" s="89">
        <f t="shared" ref="C700:D700" si="146">C701</f>
        <v>14000</v>
      </c>
      <c r="D700" s="89">
        <f t="shared" si="146"/>
        <v>0</v>
      </c>
    </row>
    <row r="701" spans="1:4" s="38" customFormat="1" x14ac:dyDescent="0.2">
      <c r="A701" s="53">
        <v>638100</v>
      </c>
      <c r="B701" s="46" t="s">
        <v>189</v>
      </c>
      <c r="C701" s="88">
        <v>14000</v>
      </c>
      <c r="D701" s="47">
        <v>0</v>
      </c>
    </row>
    <row r="702" spans="1:4" s="38" customFormat="1" x14ac:dyDescent="0.2">
      <c r="A702" s="92"/>
      <c r="B702" s="85" t="s">
        <v>222</v>
      </c>
      <c r="C702" s="91">
        <f>C672+C690+C697</f>
        <v>1972400</v>
      </c>
      <c r="D702" s="91">
        <f>D672+D690+D697</f>
        <v>200000</v>
      </c>
    </row>
    <row r="703" spans="1:4" s="38" customFormat="1" x14ac:dyDescent="0.2">
      <c r="A703" s="57"/>
      <c r="B703" s="34"/>
      <c r="C703" s="82"/>
      <c r="D703" s="82"/>
    </row>
    <row r="704" spans="1:4" s="38" customFormat="1" x14ac:dyDescent="0.2">
      <c r="A704" s="55"/>
      <c r="B704" s="34"/>
      <c r="C704" s="88"/>
      <c r="D704" s="88"/>
    </row>
    <row r="705" spans="1:4" s="38" customFormat="1" ht="19.5" x14ac:dyDescent="0.2">
      <c r="A705" s="50" t="s">
        <v>546</v>
      </c>
      <c r="B705" s="48"/>
      <c r="C705" s="88"/>
      <c r="D705" s="88"/>
    </row>
    <row r="706" spans="1:4" s="38" customFormat="1" ht="19.5" x14ac:dyDescent="0.2">
      <c r="A706" s="50" t="s">
        <v>229</v>
      </c>
      <c r="B706" s="48"/>
      <c r="C706" s="88"/>
      <c r="D706" s="88"/>
    </row>
    <row r="707" spans="1:4" s="38" customFormat="1" ht="19.5" x14ac:dyDescent="0.2">
      <c r="A707" s="50" t="s">
        <v>330</v>
      </c>
      <c r="B707" s="48"/>
      <c r="C707" s="88"/>
      <c r="D707" s="88"/>
    </row>
    <row r="708" spans="1:4" s="38" customFormat="1" ht="19.5" x14ac:dyDescent="0.2">
      <c r="A708" s="50" t="s">
        <v>517</v>
      </c>
      <c r="B708" s="48"/>
      <c r="C708" s="88"/>
      <c r="D708" s="88"/>
    </row>
    <row r="709" spans="1:4" s="38" customFormat="1" x14ac:dyDescent="0.2">
      <c r="A709" s="50"/>
      <c r="B709" s="41"/>
      <c r="C709" s="82"/>
      <c r="D709" s="82"/>
    </row>
    <row r="710" spans="1:4" s="38" customFormat="1" ht="20.25" customHeight="1" x14ac:dyDescent="0.2">
      <c r="A710" s="51">
        <v>410000</v>
      </c>
      <c r="B710" s="43" t="s">
        <v>83</v>
      </c>
      <c r="C710" s="89">
        <f>C711+C716+C730</f>
        <v>7270600</v>
      </c>
      <c r="D710" s="89">
        <f>D711+D716+D730</f>
        <v>668400</v>
      </c>
    </row>
    <row r="711" spans="1:4" s="38" customFormat="1" ht="19.5" x14ac:dyDescent="0.2">
      <c r="A711" s="51">
        <v>411000</v>
      </c>
      <c r="B711" s="43" t="s">
        <v>194</v>
      </c>
      <c r="C711" s="89">
        <f t="shared" ref="C711" si="147">SUM(C712:C715)</f>
        <v>6003300</v>
      </c>
      <c r="D711" s="89">
        <f t="shared" ref="D711" si="148">SUM(D712:D715)</f>
        <v>50000</v>
      </c>
    </row>
    <row r="712" spans="1:4" s="38" customFormat="1" x14ac:dyDescent="0.2">
      <c r="A712" s="53">
        <v>411100</v>
      </c>
      <c r="B712" s="46" t="s">
        <v>84</v>
      </c>
      <c r="C712" s="88">
        <v>5558200</v>
      </c>
      <c r="D712" s="47">
        <v>0</v>
      </c>
    </row>
    <row r="713" spans="1:4" s="38" customFormat="1" ht="37.5" x14ac:dyDescent="0.2">
      <c r="A713" s="53">
        <v>411200</v>
      </c>
      <c r="B713" s="46" t="s">
        <v>207</v>
      </c>
      <c r="C713" s="88">
        <v>260000</v>
      </c>
      <c r="D713" s="88">
        <v>50000</v>
      </c>
    </row>
    <row r="714" spans="1:4" s="38" customFormat="1" ht="37.5" x14ac:dyDescent="0.2">
      <c r="A714" s="53">
        <v>411300</v>
      </c>
      <c r="B714" s="46" t="s">
        <v>85</v>
      </c>
      <c r="C714" s="88">
        <v>120100</v>
      </c>
      <c r="D714" s="47">
        <v>0</v>
      </c>
    </row>
    <row r="715" spans="1:4" s="38" customFormat="1" x14ac:dyDescent="0.2">
      <c r="A715" s="53">
        <v>411400</v>
      </c>
      <c r="B715" s="46" t="s">
        <v>86</v>
      </c>
      <c r="C715" s="88">
        <v>65000</v>
      </c>
      <c r="D715" s="47">
        <v>0</v>
      </c>
    </row>
    <row r="716" spans="1:4" s="38" customFormat="1" ht="40.5" customHeight="1" x14ac:dyDescent="0.2">
      <c r="A716" s="51">
        <v>412000</v>
      </c>
      <c r="B716" s="48" t="s">
        <v>199</v>
      </c>
      <c r="C716" s="89">
        <f>SUM(C717:C729)</f>
        <v>1267300</v>
      </c>
      <c r="D716" s="89">
        <f>SUM(D717:D729)</f>
        <v>618400</v>
      </c>
    </row>
    <row r="717" spans="1:4" s="38" customFormat="1" x14ac:dyDescent="0.2">
      <c r="A717" s="53">
        <v>412100</v>
      </c>
      <c r="B717" s="46" t="s">
        <v>87</v>
      </c>
      <c r="C717" s="88">
        <v>100000</v>
      </c>
      <c r="D717" s="47">
        <v>0</v>
      </c>
    </row>
    <row r="718" spans="1:4" s="38" customFormat="1" ht="37.5" x14ac:dyDescent="0.2">
      <c r="A718" s="53">
        <v>412200</v>
      </c>
      <c r="B718" s="46" t="s">
        <v>208</v>
      </c>
      <c r="C718" s="88">
        <v>233800</v>
      </c>
      <c r="D718" s="47">
        <v>0</v>
      </c>
    </row>
    <row r="719" spans="1:4" s="38" customFormat="1" x14ac:dyDescent="0.2">
      <c r="A719" s="53">
        <v>412300</v>
      </c>
      <c r="B719" s="46" t="s">
        <v>88</v>
      </c>
      <c r="C719" s="88">
        <v>20200</v>
      </c>
      <c r="D719" s="47">
        <v>0</v>
      </c>
    </row>
    <row r="720" spans="1:4" s="38" customFormat="1" x14ac:dyDescent="0.2">
      <c r="A720" s="53">
        <v>412400</v>
      </c>
      <c r="B720" s="46" t="s">
        <v>89</v>
      </c>
      <c r="C720" s="88">
        <v>25000</v>
      </c>
      <c r="D720" s="47">
        <v>0</v>
      </c>
    </row>
    <row r="721" spans="1:4" s="38" customFormat="1" x14ac:dyDescent="0.2">
      <c r="A721" s="53">
        <v>412500</v>
      </c>
      <c r="B721" s="46" t="s">
        <v>90</v>
      </c>
      <c r="C721" s="88">
        <v>162400</v>
      </c>
      <c r="D721" s="47">
        <v>0</v>
      </c>
    </row>
    <row r="722" spans="1:4" s="38" customFormat="1" x14ac:dyDescent="0.2">
      <c r="A722" s="53">
        <v>412600</v>
      </c>
      <c r="B722" s="46" t="s">
        <v>209</v>
      </c>
      <c r="C722" s="88">
        <v>304000</v>
      </c>
      <c r="D722" s="88">
        <v>150000</v>
      </c>
    </row>
    <row r="723" spans="1:4" s="38" customFormat="1" x14ac:dyDescent="0.2">
      <c r="A723" s="53">
        <v>412700</v>
      </c>
      <c r="B723" s="46" t="s">
        <v>196</v>
      </c>
      <c r="C723" s="88">
        <v>253800</v>
      </c>
      <c r="D723" s="47">
        <v>0</v>
      </c>
    </row>
    <row r="724" spans="1:4" s="38" customFormat="1" x14ac:dyDescent="0.2">
      <c r="A724" s="53">
        <v>412900</v>
      </c>
      <c r="B724" s="83" t="s">
        <v>518</v>
      </c>
      <c r="C724" s="88">
        <v>3500</v>
      </c>
      <c r="D724" s="88">
        <v>468400</v>
      </c>
    </row>
    <row r="725" spans="1:4" s="38" customFormat="1" ht="37.5" x14ac:dyDescent="0.2">
      <c r="A725" s="53">
        <v>412900</v>
      </c>
      <c r="B725" s="83" t="s">
        <v>547</v>
      </c>
      <c r="C725" s="88">
        <v>0</v>
      </c>
      <c r="D725" s="47">
        <v>0</v>
      </c>
    </row>
    <row r="726" spans="1:4" s="38" customFormat="1" x14ac:dyDescent="0.2">
      <c r="A726" s="53">
        <v>412900</v>
      </c>
      <c r="B726" s="83" t="s">
        <v>287</v>
      </c>
      <c r="C726" s="88">
        <v>120000</v>
      </c>
      <c r="D726" s="47">
        <v>0</v>
      </c>
    </row>
    <row r="727" spans="1:4" s="38" customFormat="1" x14ac:dyDescent="0.2">
      <c r="A727" s="53">
        <v>412900</v>
      </c>
      <c r="B727" s="83" t="s">
        <v>304</v>
      </c>
      <c r="C727" s="88">
        <v>4000</v>
      </c>
      <c r="D727" s="47">
        <v>0</v>
      </c>
    </row>
    <row r="728" spans="1:4" s="38" customFormat="1" ht="37.5" x14ac:dyDescent="0.2">
      <c r="A728" s="53">
        <v>412900</v>
      </c>
      <c r="B728" s="83" t="s">
        <v>305</v>
      </c>
      <c r="C728" s="88">
        <v>30100</v>
      </c>
      <c r="D728" s="47">
        <v>0</v>
      </c>
    </row>
    <row r="729" spans="1:4" s="38" customFormat="1" ht="37.5" x14ac:dyDescent="0.2">
      <c r="A729" s="53">
        <v>412900</v>
      </c>
      <c r="B729" s="83" t="s">
        <v>306</v>
      </c>
      <c r="C729" s="88">
        <v>10500</v>
      </c>
      <c r="D729" s="47">
        <v>0</v>
      </c>
    </row>
    <row r="730" spans="1:4" s="49" customFormat="1" ht="39" x14ac:dyDescent="0.2">
      <c r="A730" s="96">
        <v>416000</v>
      </c>
      <c r="B730" s="43" t="s">
        <v>201</v>
      </c>
      <c r="C730" s="89">
        <f t="shared" ref="C730:D730" si="149">C731</f>
        <v>0</v>
      </c>
      <c r="D730" s="89">
        <f t="shared" si="149"/>
        <v>0</v>
      </c>
    </row>
    <row r="731" spans="1:4" s="38" customFormat="1" x14ac:dyDescent="0.2">
      <c r="A731" s="53">
        <v>416100</v>
      </c>
      <c r="B731" s="83" t="s">
        <v>223</v>
      </c>
      <c r="C731" s="88">
        <v>0</v>
      </c>
      <c r="D731" s="47">
        <v>0</v>
      </c>
    </row>
    <row r="732" spans="1:4" s="49" customFormat="1" ht="40.5" customHeight="1" x14ac:dyDescent="0.2">
      <c r="A732" s="51">
        <v>480000</v>
      </c>
      <c r="B732" s="48" t="s">
        <v>142</v>
      </c>
      <c r="C732" s="89">
        <f>0+C733</f>
        <v>1800</v>
      </c>
      <c r="D732" s="89">
        <f>0+D733</f>
        <v>0</v>
      </c>
    </row>
    <row r="733" spans="1:4" s="49" customFormat="1" ht="19.5" x14ac:dyDescent="0.2">
      <c r="A733" s="51">
        <v>487000</v>
      </c>
      <c r="B733" s="48" t="s">
        <v>193</v>
      </c>
      <c r="C733" s="89">
        <f t="shared" ref="C733:D733" si="150">C734</f>
        <v>1800</v>
      </c>
      <c r="D733" s="89">
        <f t="shared" si="150"/>
        <v>0</v>
      </c>
    </row>
    <row r="734" spans="1:4" s="38" customFormat="1" x14ac:dyDescent="0.2">
      <c r="A734" s="53">
        <v>487300</v>
      </c>
      <c r="B734" s="46" t="s">
        <v>143</v>
      </c>
      <c r="C734" s="88">
        <v>1800</v>
      </c>
      <c r="D734" s="47">
        <v>0</v>
      </c>
    </row>
    <row r="735" spans="1:4" s="38" customFormat="1" ht="40.5" customHeight="1" x14ac:dyDescent="0.2">
      <c r="A735" s="51">
        <v>510000</v>
      </c>
      <c r="B735" s="48" t="s">
        <v>146</v>
      </c>
      <c r="C735" s="89">
        <f>C736+C741</f>
        <v>195000</v>
      </c>
      <c r="D735" s="89">
        <f>D736+D741</f>
        <v>3000000</v>
      </c>
    </row>
    <row r="736" spans="1:4" s="38" customFormat="1" ht="19.5" x14ac:dyDescent="0.2">
      <c r="A736" s="51">
        <v>511000</v>
      </c>
      <c r="B736" s="48" t="s">
        <v>147</v>
      </c>
      <c r="C736" s="89">
        <f>SUM(C737:C740)</f>
        <v>145000</v>
      </c>
      <c r="D736" s="89">
        <f>SUM(D737:D740)</f>
        <v>3000000</v>
      </c>
    </row>
    <row r="737" spans="1:4" s="38" customFormat="1" x14ac:dyDescent="0.2">
      <c r="A737" s="53">
        <v>511100</v>
      </c>
      <c r="B737" s="46" t="s">
        <v>148</v>
      </c>
      <c r="C737" s="88">
        <v>0</v>
      </c>
      <c r="D737" s="47">
        <v>0</v>
      </c>
    </row>
    <row r="738" spans="1:4" s="38" customFormat="1" x14ac:dyDescent="0.2">
      <c r="A738" s="53">
        <v>511300</v>
      </c>
      <c r="B738" s="46" t="s">
        <v>150</v>
      </c>
      <c r="C738" s="88">
        <v>145000</v>
      </c>
      <c r="D738" s="88">
        <v>3000000</v>
      </c>
    </row>
    <row r="739" spans="1:4" s="38" customFormat="1" ht="37.5" x14ac:dyDescent="0.2">
      <c r="A739" s="53">
        <v>511300</v>
      </c>
      <c r="B739" s="46" t="s">
        <v>548</v>
      </c>
      <c r="C739" s="88">
        <v>0</v>
      </c>
      <c r="D739" s="47">
        <v>0</v>
      </c>
    </row>
    <row r="740" spans="1:4" s="38" customFormat="1" x14ac:dyDescent="0.2">
      <c r="A740" s="53">
        <v>511400</v>
      </c>
      <c r="B740" s="46" t="s">
        <v>151</v>
      </c>
      <c r="C740" s="88">
        <v>0</v>
      </c>
      <c r="D740" s="47">
        <v>0</v>
      </c>
    </row>
    <row r="741" spans="1:4" s="49" customFormat="1" ht="39" x14ac:dyDescent="0.2">
      <c r="A741" s="51">
        <v>516000</v>
      </c>
      <c r="B741" s="48" t="s">
        <v>157</v>
      </c>
      <c r="C741" s="89">
        <f t="shared" ref="C741:D741" si="151">C742</f>
        <v>50000</v>
      </c>
      <c r="D741" s="89">
        <f t="shared" si="151"/>
        <v>0</v>
      </c>
    </row>
    <row r="742" spans="1:4" s="38" customFormat="1" x14ac:dyDescent="0.2">
      <c r="A742" s="53">
        <v>516100</v>
      </c>
      <c r="B742" s="46" t="s">
        <v>157</v>
      </c>
      <c r="C742" s="88">
        <v>50000</v>
      </c>
      <c r="D742" s="47">
        <v>0</v>
      </c>
    </row>
    <row r="743" spans="1:4" s="49" customFormat="1" ht="19.5" x14ac:dyDescent="0.2">
      <c r="A743" s="51">
        <v>630000</v>
      </c>
      <c r="B743" s="48" t="s">
        <v>184</v>
      </c>
      <c r="C743" s="89">
        <f>C744+0</f>
        <v>84100</v>
      </c>
      <c r="D743" s="89">
        <f>D744+0</f>
        <v>0</v>
      </c>
    </row>
    <row r="744" spans="1:4" s="49" customFormat="1" ht="19.5" x14ac:dyDescent="0.2">
      <c r="A744" s="51">
        <v>638000</v>
      </c>
      <c r="B744" s="48" t="s">
        <v>121</v>
      </c>
      <c r="C744" s="89">
        <f t="shared" ref="C744:D744" si="152">C745</f>
        <v>84100</v>
      </c>
      <c r="D744" s="89">
        <f t="shared" si="152"/>
        <v>0</v>
      </c>
    </row>
    <row r="745" spans="1:4" s="38" customFormat="1" x14ac:dyDescent="0.2">
      <c r="A745" s="53">
        <v>638100</v>
      </c>
      <c r="B745" s="46" t="s">
        <v>189</v>
      </c>
      <c r="C745" s="88">
        <v>84100</v>
      </c>
      <c r="D745" s="47">
        <v>0</v>
      </c>
    </row>
    <row r="746" spans="1:4" s="38" customFormat="1" x14ac:dyDescent="0.2">
      <c r="A746" s="92"/>
      <c r="B746" s="85" t="s">
        <v>222</v>
      </c>
      <c r="C746" s="91">
        <f>C710+C735+C743+C732</f>
        <v>7551500</v>
      </c>
      <c r="D746" s="91">
        <f>D710+D735+D743+D732</f>
        <v>3668400</v>
      </c>
    </row>
    <row r="747" spans="1:4" s="38" customFormat="1" x14ac:dyDescent="0.2">
      <c r="A747" s="57"/>
      <c r="B747" s="34"/>
      <c r="C747" s="82"/>
      <c r="D747" s="82"/>
    </row>
    <row r="748" spans="1:4" s="38" customFormat="1" x14ac:dyDescent="0.2">
      <c r="A748" s="57"/>
      <c r="B748" s="34"/>
      <c r="C748" s="82"/>
      <c r="D748" s="82"/>
    </row>
    <row r="749" spans="1:4" s="38" customFormat="1" ht="19.5" x14ac:dyDescent="0.2">
      <c r="A749" s="50" t="s">
        <v>549</v>
      </c>
      <c r="B749" s="48"/>
      <c r="C749" s="82"/>
      <c r="D749" s="82"/>
    </row>
    <row r="750" spans="1:4" s="38" customFormat="1" ht="19.5" x14ac:dyDescent="0.2">
      <c r="A750" s="50" t="s">
        <v>229</v>
      </c>
      <c r="B750" s="48"/>
      <c r="C750" s="82"/>
      <c r="D750" s="82"/>
    </row>
    <row r="751" spans="1:4" s="38" customFormat="1" ht="19.5" x14ac:dyDescent="0.2">
      <c r="A751" s="50" t="s">
        <v>331</v>
      </c>
      <c r="B751" s="48"/>
      <c r="C751" s="82"/>
      <c r="D751" s="82"/>
    </row>
    <row r="752" spans="1:4" s="38" customFormat="1" ht="19.5" x14ac:dyDescent="0.2">
      <c r="A752" s="50" t="s">
        <v>517</v>
      </c>
      <c r="B752" s="48"/>
      <c r="C752" s="82"/>
      <c r="D752" s="82"/>
    </row>
    <row r="753" spans="1:4" s="38" customFormat="1" x14ac:dyDescent="0.2">
      <c r="A753" s="50"/>
      <c r="B753" s="41"/>
      <c r="C753" s="82"/>
      <c r="D753" s="82"/>
    </row>
    <row r="754" spans="1:4" s="49" customFormat="1" ht="20.25" customHeight="1" x14ac:dyDescent="0.2">
      <c r="A754" s="51">
        <v>410000</v>
      </c>
      <c r="B754" s="43" t="s">
        <v>83</v>
      </c>
      <c r="C754" s="89">
        <f t="shared" ref="C754" si="153">C755+C760</f>
        <v>997700</v>
      </c>
      <c r="D754" s="89">
        <f t="shared" ref="D754" si="154">D755+D760</f>
        <v>0</v>
      </c>
    </row>
    <row r="755" spans="1:4" s="49" customFormat="1" ht="19.5" x14ac:dyDescent="0.2">
      <c r="A755" s="51">
        <v>411000</v>
      </c>
      <c r="B755" s="43" t="s">
        <v>194</v>
      </c>
      <c r="C755" s="89">
        <f t="shared" ref="C755" si="155">SUM(C756:C759)</f>
        <v>644400</v>
      </c>
      <c r="D755" s="89">
        <f t="shared" ref="D755" si="156">SUM(D756:D759)</f>
        <v>0</v>
      </c>
    </row>
    <row r="756" spans="1:4" s="38" customFormat="1" x14ac:dyDescent="0.2">
      <c r="A756" s="53">
        <v>411100</v>
      </c>
      <c r="B756" s="46" t="s">
        <v>84</v>
      </c>
      <c r="C756" s="88">
        <v>584400</v>
      </c>
      <c r="D756" s="47">
        <v>0</v>
      </c>
    </row>
    <row r="757" spans="1:4" s="38" customFormat="1" ht="37.5" x14ac:dyDescent="0.2">
      <c r="A757" s="53">
        <v>411200</v>
      </c>
      <c r="B757" s="46" t="s">
        <v>207</v>
      </c>
      <c r="C757" s="88">
        <v>40000</v>
      </c>
      <c r="D757" s="47">
        <v>0</v>
      </c>
    </row>
    <row r="758" spans="1:4" s="38" customFormat="1" ht="37.5" x14ac:dyDescent="0.2">
      <c r="A758" s="53">
        <v>411300</v>
      </c>
      <c r="B758" s="46" t="s">
        <v>85</v>
      </c>
      <c r="C758" s="88">
        <v>10000</v>
      </c>
      <c r="D758" s="47">
        <v>0</v>
      </c>
    </row>
    <row r="759" spans="1:4" s="38" customFormat="1" x14ac:dyDescent="0.2">
      <c r="A759" s="53">
        <v>411400</v>
      </c>
      <c r="B759" s="46" t="s">
        <v>86</v>
      </c>
      <c r="C759" s="88">
        <v>10000</v>
      </c>
      <c r="D759" s="47">
        <v>0</v>
      </c>
    </row>
    <row r="760" spans="1:4" s="49" customFormat="1" ht="40.5" customHeight="1" x14ac:dyDescent="0.2">
      <c r="A760" s="51">
        <v>412000</v>
      </c>
      <c r="B760" s="48" t="s">
        <v>199</v>
      </c>
      <c r="C760" s="89">
        <f t="shared" ref="C760" si="157">SUM(C761:C774)</f>
        <v>353300</v>
      </c>
      <c r="D760" s="89">
        <f t="shared" ref="D760" si="158">SUM(D761:D774)</f>
        <v>0</v>
      </c>
    </row>
    <row r="761" spans="1:4" s="38" customFormat="1" x14ac:dyDescent="0.2">
      <c r="A761" s="53">
        <v>412100</v>
      </c>
      <c r="B761" s="46" t="s">
        <v>87</v>
      </c>
      <c r="C761" s="88">
        <v>30000</v>
      </c>
      <c r="D761" s="47">
        <v>0</v>
      </c>
    </row>
    <row r="762" spans="1:4" s="38" customFormat="1" ht="37.5" x14ac:dyDescent="0.2">
      <c r="A762" s="53">
        <v>412200</v>
      </c>
      <c r="B762" s="46" t="s">
        <v>208</v>
      </c>
      <c r="C762" s="88">
        <v>32000</v>
      </c>
      <c r="D762" s="47">
        <v>0</v>
      </c>
    </row>
    <row r="763" spans="1:4" s="38" customFormat="1" x14ac:dyDescent="0.2">
      <c r="A763" s="53">
        <v>412300</v>
      </c>
      <c r="B763" s="46" t="s">
        <v>88</v>
      </c>
      <c r="C763" s="88">
        <v>9000</v>
      </c>
      <c r="D763" s="47">
        <v>0</v>
      </c>
    </row>
    <row r="764" spans="1:4" s="38" customFormat="1" x14ac:dyDescent="0.2">
      <c r="A764" s="53">
        <v>412400</v>
      </c>
      <c r="B764" s="46" t="s">
        <v>89</v>
      </c>
      <c r="C764" s="88">
        <v>8000</v>
      </c>
      <c r="D764" s="47">
        <v>0</v>
      </c>
    </row>
    <row r="765" spans="1:4" s="38" customFormat="1" x14ac:dyDescent="0.2">
      <c r="A765" s="53">
        <v>412500</v>
      </c>
      <c r="B765" s="46" t="s">
        <v>90</v>
      </c>
      <c r="C765" s="88">
        <v>16000</v>
      </c>
      <c r="D765" s="47">
        <v>0</v>
      </c>
    </row>
    <row r="766" spans="1:4" s="38" customFormat="1" x14ac:dyDescent="0.2">
      <c r="A766" s="53">
        <v>412600</v>
      </c>
      <c r="B766" s="46" t="s">
        <v>209</v>
      </c>
      <c r="C766" s="88">
        <v>50000</v>
      </c>
      <c r="D766" s="47">
        <v>0</v>
      </c>
    </row>
    <row r="767" spans="1:4" s="38" customFormat="1" x14ac:dyDescent="0.2">
      <c r="A767" s="53">
        <v>412700</v>
      </c>
      <c r="B767" s="46" t="s">
        <v>196</v>
      </c>
      <c r="C767" s="88">
        <v>25000</v>
      </c>
      <c r="D767" s="47">
        <v>0</v>
      </c>
    </row>
    <row r="768" spans="1:4" s="38" customFormat="1" ht="37.5" x14ac:dyDescent="0.2">
      <c r="A768" s="53">
        <v>412800</v>
      </c>
      <c r="B768" s="46" t="s">
        <v>210</v>
      </c>
      <c r="C768" s="88">
        <v>1000</v>
      </c>
      <c r="D768" s="47">
        <v>0</v>
      </c>
    </row>
    <row r="769" spans="1:4" s="38" customFormat="1" x14ac:dyDescent="0.2">
      <c r="A769" s="53">
        <v>412900</v>
      </c>
      <c r="B769" s="83" t="s">
        <v>518</v>
      </c>
      <c r="C769" s="88">
        <v>600</v>
      </c>
      <c r="D769" s="47">
        <v>0</v>
      </c>
    </row>
    <row r="770" spans="1:4" s="38" customFormat="1" x14ac:dyDescent="0.2">
      <c r="A770" s="53">
        <v>412900</v>
      </c>
      <c r="B770" s="83" t="s">
        <v>287</v>
      </c>
      <c r="C770" s="88">
        <v>35000</v>
      </c>
      <c r="D770" s="47">
        <v>0</v>
      </c>
    </row>
    <row r="771" spans="1:4" s="38" customFormat="1" x14ac:dyDescent="0.2">
      <c r="A771" s="53">
        <v>412900</v>
      </c>
      <c r="B771" s="83" t="s">
        <v>304</v>
      </c>
      <c r="C771" s="88">
        <v>140000</v>
      </c>
      <c r="D771" s="47">
        <v>0</v>
      </c>
    </row>
    <row r="772" spans="1:4" s="38" customFormat="1" ht="37.5" x14ac:dyDescent="0.2">
      <c r="A772" s="53">
        <v>412900</v>
      </c>
      <c r="B772" s="83" t="s">
        <v>305</v>
      </c>
      <c r="C772" s="88">
        <v>5500</v>
      </c>
      <c r="D772" s="47">
        <v>0</v>
      </c>
    </row>
    <row r="773" spans="1:4" s="38" customFormat="1" ht="37.5" x14ac:dyDescent="0.2">
      <c r="A773" s="53">
        <v>412900</v>
      </c>
      <c r="B773" s="83" t="s">
        <v>306</v>
      </c>
      <c r="C773" s="88">
        <v>1200</v>
      </c>
      <c r="D773" s="47">
        <v>0</v>
      </c>
    </row>
    <row r="774" spans="1:4" s="38" customFormat="1" x14ac:dyDescent="0.2">
      <c r="A774" s="53">
        <v>412900</v>
      </c>
      <c r="B774" s="83" t="s">
        <v>289</v>
      </c>
      <c r="C774" s="88">
        <v>0</v>
      </c>
      <c r="D774" s="47">
        <v>0</v>
      </c>
    </row>
    <row r="775" spans="1:4" s="49" customFormat="1" ht="19.5" x14ac:dyDescent="0.2">
      <c r="A775" s="51">
        <v>510000</v>
      </c>
      <c r="B775" s="48" t="s">
        <v>146</v>
      </c>
      <c r="C775" s="89">
        <f t="shared" ref="C775" si="159">C776+C778</f>
        <v>31000</v>
      </c>
      <c r="D775" s="89">
        <f t="shared" ref="D775" si="160">D776+D778</f>
        <v>0</v>
      </c>
    </row>
    <row r="776" spans="1:4" s="49" customFormat="1" ht="19.5" x14ac:dyDescent="0.2">
      <c r="A776" s="51">
        <v>511000</v>
      </c>
      <c r="B776" s="48" t="s">
        <v>147</v>
      </c>
      <c r="C776" s="89">
        <f t="shared" ref="C776:D776" si="161">C777</f>
        <v>10000</v>
      </c>
      <c r="D776" s="89">
        <f t="shared" si="161"/>
        <v>0</v>
      </c>
    </row>
    <row r="777" spans="1:4" s="38" customFormat="1" x14ac:dyDescent="0.2">
      <c r="A777" s="53">
        <v>511300</v>
      </c>
      <c r="B777" s="46" t="s">
        <v>150</v>
      </c>
      <c r="C777" s="88">
        <v>10000</v>
      </c>
      <c r="D777" s="47">
        <v>0</v>
      </c>
    </row>
    <row r="778" spans="1:4" s="49" customFormat="1" ht="39" x14ac:dyDescent="0.2">
      <c r="A778" s="51">
        <v>516000</v>
      </c>
      <c r="B778" s="48" t="s">
        <v>157</v>
      </c>
      <c r="C778" s="89">
        <f t="shared" ref="C778:D778" si="162">C779</f>
        <v>21000</v>
      </c>
      <c r="D778" s="89">
        <f t="shared" si="162"/>
        <v>0</v>
      </c>
    </row>
    <row r="779" spans="1:4" s="38" customFormat="1" x14ac:dyDescent="0.2">
      <c r="A779" s="53">
        <v>516100</v>
      </c>
      <c r="B779" s="46" t="s">
        <v>157</v>
      </c>
      <c r="C779" s="88">
        <v>21000</v>
      </c>
      <c r="D779" s="47">
        <v>0</v>
      </c>
    </row>
    <row r="780" spans="1:4" s="49" customFormat="1" ht="19.5" x14ac:dyDescent="0.2">
      <c r="A780" s="51">
        <v>630000</v>
      </c>
      <c r="B780" s="48" t="s">
        <v>184</v>
      </c>
      <c r="C780" s="89">
        <f t="shared" ref="C780:D781" si="163">C781</f>
        <v>20000</v>
      </c>
      <c r="D780" s="89">
        <f t="shared" si="163"/>
        <v>0</v>
      </c>
    </row>
    <row r="781" spans="1:4" s="49" customFormat="1" ht="19.5" x14ac:dyDescent="0.2">
      <c r="A781" s="51">
        <v>638000</v>
      </c>
      <c r="B781" s="48" t="s">
        <v>121</v>
      </c>
      <c r="C781" s="89">
        <f t="shared" si="163"/>
        <v>20000</v>
      </c>
      <c r="D781" s="89">
        <f t="shared" si="163"/>
        <v>0</v>
      </c>
    </row>
    <row r="782" spans="1:4" s="38" customFormat="1" x14ac:dyDescent="0.2">
      <c r="A782" s="53">
        <v>638100</v>
      </c>
      <c r="B782" s="46" t="s">
        <v>189</v>
      </c>
      <c r="C782" s="88">
        <v>20000</v>
      </c>
      <c r="D782" s="47">
        <v>0</v>
      </c>
    </row>
    <row r="783" spans="1:4" s="38" customFormat="1" x14ac:dyDescent="0.2">
      <c r="A783" s="97"/>
      <c r="B783" s="98" t="s">
        <v>222</v>
      </c>
      <c r="C783" s="99">
        <f t="shared" ref="C783" si="164">C754+C775+C780</f>
        <v>1048700</v>
      </c>
      <c r="D783" s="99">
        <f t="shared" ref="D783" si="165">D754+D775+D780</f>
        <v>0</v>
      </c>
    </row>
    <row r="784" spans="1:4" s="38" customFormat="1" x14ac:dyDescent="0.2">
      <c r="A784" s="57"/>
      <c r="B784" s="34"/>
      <c r="C784" s="82"/>
      <c r="D784" s="82"/>
    </row>
    <row r="785" spans="1:4" s="38" customFormat="1" x14ac:dyDescent="0.2">
      <c r="A785" s="57"/>
      <c r="B785" s="34"/>
      <c r="C785" s="82"/>
      <c r="D785" s="82"/>
    </row>
    <row r="786" spans="1:4" s="38" customFormat="1" x14ac:dyDescent="0.2">
      <c r="A786" s="50" t="s">
        <v>550</v>
      </c>
      <c r="B786" s="34"/>
      <c r="C786" s="82"/>
      <c r="D786" s="82"/>
    </row>
    <row r="787" spans="1:4" s="38" customFormat="1" x14ac:dyDescent="0.2">
      <c r="A787" s="50" t="s">
        <v>229</v>
      </c>
      <c r="B787" s="34"/>
      <c r="C787" s="82"/>
      <c r="D787" s="82"/>
    </row>
    <row r="788" spans="1:4" s="38" customFormat="1" x14ac:dyDescent="0.2">
      <c r="A788" s="50" t="s">
        <v>332</v>
      </c>
      <c r="B788" s="34"/>
      <c r="C788" s="82"/>
      <c r="D788" s="82"/>
    </row>
    <row r="789" spans="1:4" s="38" customFormat="1" x14ac:dyDescent="0.2">
      <c r="A789" s="50" t="s">
        <v>517</v>
      </c>
      <c r="B789" s="34"/>
      <c r="C789" s="82"/>
      <c r="D789" s="82"/>
    </row>
    <row r="790" spans="1:4" s="38" customFormat="1" x14ac:dyDescent="0.2">
      <c r="A790" s="57"/>
      <c r="B790" s="34"/>
      <c r="C790" s="82"/>
      <c r="D790" s="82"/>
    </row>
    <row r="791" spans="1:4" s="49" customFormat="1" ht="20.25" customHeight="1" x14ac:dyDescent="0.2">
      <c r="A791" s="51">
        <v>410000</v>
      </c>
      <c r="B791" s="43" t="s">
        <v>83</v>
      </c>
      <c r="C791" s="89">
        <f>C792+C797+C819+C812+C810+0+C825</f>
        <v>6499700</v>
      </c>
      <c r="D791" s="89">
        <f>D792+D797+D819+D812+D810+0+D825</f>
        <v>0</v>
      </c>
    </row>
    <row r="792" spans="1:4" s="49" customFormat="1" ht="19.5" x14ac:dyDescent="0.2">
      <c r="A792" s="51">
        <v>411000</v>
      </c>
      <c r="B792" s="43" t="s">
        <v>194</v>
      </c>
      <c r="C792" s="89">
        <f t="shared" ref="C792" si="166">SUM(C793:C796)</f>
        <v>1982800</v>
      </c>
      <c r="D792" s="89">
        <f t="shared" ref="D792" si="167">SUM(D793:D796)</f>
        <v>0</v>
      </c>
    </row>
    <row r="793" spans="1:4" s="38" customFormat="1" x14ac:dyDescent="0.2">
      <c r="A793" s="53">
        <v>411100</v>
      </c>
      <c r="B793" s="46" t="s">
        <v>84</v>
      </c>
      <c r="C793" s="88">
        <v>1879500</v>
      </c>
      <c r="D793" s="47">
        <v>0</v>
      </c>
    </row>
    <row r="794" spans="1:4" s="38" customFormat="1" ht="37.5" x14ac:dyDescent="0.2">
      <c r="A794" s="53">
        <v>411200</v>
      </c>
      <c r="B794" s="46" t="s">
        <v>207</v>
      </c>
      <c r="C794" s="88">
        <v>55300</v>
      </c>
      <c r="D794" s="47">
        <v>0</v>
      </c>
    </row>
    <row r="795" spans="1:4" s="38" customFormat="1" ht="37.5" x14ac:dyDescent="0.2">
      <c r="A795" s="53">
        <v>411300</v>
      </c>
      <c r="B795" s="46" t="s">
        <v>85</v>
      </c>
      <c r="C795" s="88">
        <v>23000</v>
      </c>
      <c r="D795" s="47">
        <v>0</v>
      </c>
    </row>
    <row r="796" spans="1:4" s="38" customFormat="1" x14ac:dyDescent="0.2">
      <c r="A796" s="53">
        <v>411400</v>
      </c>
      <c r="B796" s="46" t="s">
        <v>86</v>
      </c>
      <c r="C796" s="88">
        <v>25000</v>
      </c>
      <c r="D796" s="47">
        <v>0</v>
      </c>
    </row>
    <row r="797" spans="1:4" s="49" customFormat="1" ht="19.5" x14ac:dyDescent="0.2">
      <c r="A797" s="51">
        <v>412000</v>
      </c>
      <c r="B797" s="48" t="s">
        <v>199</v>
      </c>
      <c r="C797" s="89">
        <f t="shared" ref="C797" si="168">SUM(C798:C809)</f>
        <v>157200</v>
      </c>
      <c r="D797" s="89">
        <f t="shared" ref="D797" si="169">SUM(D798:D809)</f>
        <v>0</v>
      </c>
    </row>
    <row r="798" spans="1:4" s="38" customFormat="1" x14ac:dyDescent="0.2">
      <c r="A798" s="53">
        <v>412100</v>
      </c>
      <c r="B798" s="46" t="s">
        <v>87</v>
      </c>
      <c r="C798" s="88">
        <v>2000</v>
      </c>
      <c r="D798" s="47">
        <v>0</v>
      </c>
    </row>
    <row r="799" spans="1:4" s="38" customFormat="1" ht="37.5" x14ac:dyDescent="0.2">
      <c r="A799" s="53">
        <v>412200</v>
      </c>
      <c r="B799" s="46" t="s">
        <v>208</v>
      </c>
      <c r="C799" s="88">
        <v>32000</v>
      </c>
      <c r="D799" s="47">
        <v>0</v>
      </c>
    </row>
    <row r="800" spans="1:4" s="38" customFormat="1" x14ac:dyDescent="0.2">
      <c r="A800" s="53">
        <v>412300</v>
      </c>
      <c r="B800" s="46" t="s">
        <v>88</v>
      </c>
      <c r="C800" s="88">
        <v>32000</v>
      </c>
      <c r="D800" s="47">
        <v>0</v>
      </c>
    </row>
    <row r="801" spans="1:4" s="38" customFormat="1" x14ac:dyDescent="0.2">
      <c r="A801" s="53">
        <v>412500</v>
      </c>
      <c r="B801" s="46" t="s">
        <v>90</v>
      </c>
      <c r="C801" s="88">
        <v>12000</v>
      </c>
      <c r="D801" s="47">
        <v>0</v>
      </c>
    </row>
    <row r="802" spans="1:4" s="38" customFormat="1" x14ac:dyDescent="0.2">
      <c r="A802" s="53">
        <v>412600</v>
      </c>
      <c r="B802" s="46" t="s">
        <v>209</v>
      </c>
      <c r="C802" s="88">
        <v>25000</v>
      </c>
      <c r="D802" s="47">
        <v>0</v>
      </c>
    </row>
    <row r="803" spans="1:4" s="38" customFormat="1" x14ac:dyDescent="0.2">
      <c r="A803" s="53">
        <v>412700</v>
      </c>
      <c r="B803" s="46" t="s">
        <v>196</v>
      </c>
      <c r="C803" s="88">
        <v>36700</v>
      </c>
      <c r="D803" s="47">
        <v>0</v>
      </c>
    </row>
    <row r="804" spans="1:4" s="38" customFormat="1" x14ac:dyDescent="0.2">
      <c r="A804" s="53">
        <v>412900</v>
      </c>
      <c r="B804" s="83" t="s">
        <v>518</v>
      </c>
      <c r="C804" s="88">
        <v>1000</v>
      </c>
      <c r="D804" s="47">
        <v>0</v>
      </c>
    </row>
    <row r="805" spans="1:4" s="38" customFormat="1" x14ac:dyDescent="0.2">
      <c r="A805" s="53">
        <v>412900</v>
      </c>
      <c r="B805" s="83" t="s">
        <v>287</v>
      </c>
      <c r="C805" s="88">
        <v>7000</v>
      </c>
      <c r="D805" s="47">
        <v>0</v>
      </c>
    </row>
    <row r="806" spans="1:4" s="38" customFormat="1" x14ac:dyDescent="0.2">
      <c r="A806" s="53">
        <v>412900</v>
      </c>
      <c r="B806" s="83" t="s">
        <v>304</v>
      </c>
      <c r="C806" s="88">
        <v>2000</v>
      </c>
      <c r="D806" s="47">
        <v>0</v>
      </c>
    </row>
    <row r="807" spans="1:4" s="38" customFormat="1" ht="37.5" x14ac:dyDescent="0.2">
      <c r="A807" s="53">
        <v>412900</v>
      </c>
      <c r="B807" s="83" t="s">
        <v>305</v>
      </c>
      <c r="C807" s="88">
        <v>3500</v>
      </c>
      <c r="D807" s="47">
        <v>0</v>
      </c>
    </row>
    <row r="808" spans="1:4" s="38" customFormat="1" ht="37.5" x14ac:dyDescent="0.2">
      <c r="A808" s="53">
        <v>412900</v>
      </c>
      <c r="B808" s="83" t="s">
        <v>306</v>
      </c>
      <c r="C808" s="88">
        <v>4000</v>
      </c>
      <c r="D808" s="47">
        <v>0</v>
      </c>
    </row>
    <row r="809" spans="1:4" s="38" customFormat="1" x14ac:dyDescent="0.2">
      <c r="A809" s="53">
        <v>412900</v>
      </c>
      <c r="B809" s="46" t="s">
        <v>289</v>
      </c>
      <c r="C809" s="88">
        <v>0</v>
      </c>
      <c r="D809" s="47">
        <v>0</v>
      </c>
    </row>
    <row r="810" spans="1:4" s="49" customFormat="1" ht="40.5" customHeight="1" x14ac:dyDescent="0.2">
      <c r="A810" s="51">
        <v>413000</v>
      </c>
      <c r="B810" s="48" t="s">
        <v>200</v>
      </c>
      <c r="C810" s="89">
        <f t="shared" ref="C810:D810" si="170">C811</f>
        <v>1000</v>
      </c>
      <c r="D810" s="89">
        <f t="shared" si="170"/>
        <v>0</v>
      </c>
    </row>
    <row r="811" spans="1:4" s="38" customFormat="1" x14ac:dyDescent="0.2">
      <c r="A811" s="53">
        <v>413900</v>
      </c>
      <c r="B811" s="46" t="s">
        <v>95</v>
      </c>
      <c r="C811" s="88">
        <v>1000</v>
      </c>
      <c r="D811" s="47">
        <v>0</v>
      </c>
    </row>
    <row r="812" spans="1:4" s="49" customFormat="1" ht="19.5" x14ac:dyDescent="0.2">
      <c r="A812" s="51">
        <v>415000</v>
      </c>
      <c r="B812" s="48" t="s">
        <v>47</v>
      </c>
      <c r="C812" s="89">
        <f>SUM(C813:C818)</f>
        <v>890000</v>
      </c>
      <c r="D812" s="89">
        <f>SUM(D813:D818)</f>
        <v>0</v>
      </c>
    </row>
    <row r="813" spans="1:4" s="38" customFormat="1" ht="37.5" x14ac:dyDescent="0.2">
      <c r="A813" s="121">
        <v>415200</v>
      </c>
      <c r="B813" s="100" t="s">
        <v>333</v>
      </c>
      <c r="C813" s="88">
        <v>35000</v>
      </c>
      <c r="D813" s="47">
        <v>0</v>
      </c>
    </row>
    <row r="814" spans="1:4" s="38" customFormat="1" x14ac:dyDescent="0.2">
      <c r="A814" s="53">
        <v>415200</v>
      </c>
      <c r="B814" s="46" t="s">
        <v>551</v>
      </c>
      <c r="C814" s="88">
        <v>370000</v>
      </c>
      <c r="D814" s="47">
        <v>0</v>
      </c>
    </row>
    <row r="815" spans="1:4" s="38" customFormat="1" x14ac:dyDescent="0.2">
      <c r="A815" s="53">
        <v>415200</v>
      </c>
      <c r="B815" s="46" t="s">
        <v>272</v>
      </c>
      <c r="C815" s="88">
        <v>200000</v>
      </c>
      <c r="D815" s="47">
        <v>0</v>
      </c>
    </row>
    <row r="816" spans="1:4" s="38" customFormat="1" x14ac:dyDescent="0.2">
      <c r="A816" s="53">
        <v>415200</v>
      </c>
      <c r="B816" s="46" t="s">
        <v>334</v>
      </c>
      <c r="C816" s="88">
        <v>95000</v>
      </c>
      <c r="D816" s="47">
        <v>0</v>
      </c>
    </row>
    <row r="817" spans="1:4" s="38" customFormat="1" ht="37.5" x14ac:dyDescent="0.2">
      <c r="A817" s="53">
        <v>415200</v>
      </c>
      <c r="B817" s="46" t="s">
        <v>335</v>
      </c>
      <c r="C817" s="88">
        <v>70000</v>
      </c>
      <c r="D817" s="47">
        <v>0</v>
      </c>
    </row>
    <row r="818" spans="1:4" s="38" customFormat="1" x14ac:dyDescent="0.2">
      <c r="A818" s="53">
        <v>415200</v>
      </c>
      <c r="B818" s="46" t="s">
        <v>252</v>
      </c>
      <c r="C818" s="88">
        <v>120000</v>
      </c>
      <c r="D818" s="47">
        <v>0</v>
      </c>
    </row>
    <row r="819" spans="1:4" s="49" customFormat="1" ht="39" x14ac:dyDescent="0.2">
      <c r="A819" s="51">
        <v>416000</v>
      </c>
      <c r="B819" s="48" t="s">
        <v>201</v>
      </c>
      <c r="C819" s="89">
        <f>SUM(C820:C824)</f>
        <v>3455500</v>
      </c>
      <c r="D819" s="89">
        <f>SUM(D820:D824)</f>
        <v>0</v>
      </c>
    </row>
    <row r="820" spans="1:4" s="38" customFormat="1" x14ac:dyDescent="0.2">
      <c r="A820" s="53">
        <v>416100</v>
      </c>
      <c r="B820" s="46" t="s">
        <v>552</v>
      </c>
      <c r="C820" s="88">
        <v>1529000</v>
      </c>
      <c r="D820" s="47">
        <v>0</v>
      </c>
    </row>
    <row r="821" spans="1:4" s="38" customFormat="1" x14ac:dyDescent="0.2">
      <c r="A821" s="53">
        <v>416100</v>
      </c>
      <c r="B821" s="46" t="s">
        <v>553</v>
      </c>
      <c r="C821" s="88">
        <v>396500</v>
      </c>
      <c r="D821" s="47">
        <v>0</v>
      </c>
    </row>
    <row r="822" spans="1:4" s="38" customFormat="1" x14ac:dyDescent="0.2">
      <c r="A822" s="53">
        <v>416100</v>
      </c>
      <c r="B822" s="46" t="s">
        <v>273</v>
      </c>
      <c r="C822" s="88">
        <v>780000</v>
      </c>
      <c r="D822" s="47">
        <v>0</v>
      </c>
    </row>
    <row r="823" spans="1:4" s="38" customFormat="1" x14ac:dyDescent="0.2">
      <c r="A823" s="53">
        <v>416100</v>
      </c>
      <c r="B823" s="46" t="s">
        <v>336</v>
      </c>
      <c r="C823" s="88">
        <v>700000</v>
      </c>
      <c r="D823" s="47">
        <v>0</v>
      </c>
    </row>
    <row r="824" spans="1:4" s="38" customFormat="1" x14ac:dyDescent="0.2">
      <c r="A824" s="53">
        <v>416100</v>
      </c>
      <c r="B824" s="46" t="s">
        <v>230</v>
      </c>
      <c r="C824" s="88">
        <v>50000</v>
      </c>
      <c r="D824" s="47">
        <v>0</v>
      </c>
    </row>
    <row r="825" spans="1:4" s="49" customFormat="1" ht="39" x14ac:dyDescent="0.2">
      <c r="A825" s="96">
        <v>418000</v>
      </c>
      <c r="B825" s="48" t="s">
        <v>203</v>
      </c>
      <c r="C825" s="89">
        <f>C826</f>
        <v>13200</v>
      </c>
      <c r="D825" s="89">
        <f t="shared" ref="D825" si="171">D826</f>
        <v>0</v>
      </c>
    </row>
    <row r="826" spans="1:4" s="38" customFormat="1" x14ac:dyDescent="0.2">
      <c r="A826" s="53">
        <v>418400</v>
      </c>
      <c r="B826" s="46" t="s">
        <v>141</v>
      </c>
      <c r="C826" s="88">
        <v>13200</v>
      </c>
      <c r="D826" s="47">
        <v>0</v>
      </c>
    </row>
    <row r="827" spans="1:4" s="49" customFormat="1" ht="40.5" customHeight="1" x14ac:dyDescent="0.2">
      <c r="A827" s="51">
        <v>480000</v>
      </c>
      <c r="B827" s="48" t="s">
        <v>142</v>
      </c>
      <c r="C827" s="89">
        <f t="shared" ref="C827:D827" si="172">C828</f>
        <v>1257000</v>
      </c>
      <c r="D827" s="89">
        <f t="shared" si="172"/>
        <v>0</v>
      </c>
    </row>
    <row r="828" spans="1:4" s="49" customFormat="1" ht="19.5" x14ac:dyDescent="0.2">
      <c r="A828" s="51">
        <v>487000</v>
      </c>
      <c r="B828" s="48" t="s">
        <v>193</v>
      </c>
      <c r="C828" s="89">
        <f>SUM(C829:C832)</f>
        <v>1257000</v>
      </c>
      <c r="D828" s="89">
        <f>SUM(D829:D832)</f>
        <v>0</v>
      </c>
    </row>
    <row r="829" spans="1:4" s="38" customFormat="1" ht="37.5" x14ac:dyDescent="0.2">
      <c r="A829" s="53">
        <v>487300</v>
      </c>
      <c r="B829" s="46" t="s">
        <v>337</v>
      </c>
      <c r="C829" s="88">
        <v>430000</v>
      </c>
      <c r="D829" s="47">
        <v>0</v>
      </c>
    </row>
    <row r="830" spans="1:4" s="38" customFormat="1" ht="37.5" x14ac:dyDescent="0.2">
      <c r="A830" s="53">
        <v>487300</v>
      </c>
      <c r="B830" s="46" t="s">
        <v>338</v>
      </c>
      <c r="C830" s="88">
        <v>550000</v>
      </c>
      <c r="D830" s="47">
        <v>0</v>
      </c>
    </row>
    <row r="831" spans="1:4" s="38" customFormat="1" ht="37.5" x14ac:dyDescent="0.2">
      <c r="A831" s="53">
        <v>487300</v>
      </c>
      <c r="B831" s="46" t="s">
        <v>339</v>
      </c>
      <c r="C831" s="88">
        <v>157000</v>
      </c>
      <c r="D831" s="47">
        <v>0</v>
      </c>
    </row>
    <row r="832" spans="1:4" s="38" customFormat="1" ht="37.5" x14ac:dyDescent="0.2">
      <c r="A832" s="53">
        <v>487400</v>
      </c>
      <c r="B832" s="46" t="s">
        <v>340</v>
      </c>
      <c r="C832" s="88">
        <v>120000</v>
      </c>
      <c r="D832" s="47">
        <v>0</v>
      </c>
    </row>
    <row r="833" spans="1:4" s="49" customFormat="1" ht="19.5" x14ac:dyDescent="0.2">
      <c r="A833" s="51">
        <v>510000</v>
      </c>
      <c r="B833" s="48" t="s">
        <v>146</v>
      </c>
      <c r="C833" s="89">
        <f>C834+C837</f>
        <v>14000</v>
      </c>
      <c r="D833" s="89">
        <f>D834+D837</f>
        <v>0</v>
      </c>
    </row>
    <row r="834" spans="1:4" s="49" customFormat="1" ht="19.5" x14ac:dyDescent="0.2">
      <c r="A834" s="51">
        <v>511000</v>
      </c>
      <c r="B834" s="48" t="s">
        <v>147</v>
      </c>
      <c r="C834" s="89">
        <f>SUM(C835:C836)</f>
        <v>10000</v>
      </c>
      <c r="D834" s="89">
        <f>SUM(D835:D836)</f>
        <v>0</v>
      </c>
    </row>
    <row r="835" spans="1:4" s="38" customFormat="1" x14ac:dyDescent="0.2">
      <c r="A835" s="53">
        <v>511300</v>
      </c>
      <c r="B835" s="46" t="s">
        <v>150</v>
      </c>
      <c r="C835" s="88">
        <v>5000</v>
      </c>
      <c r="D835" s="47">
        <v>0</v>
      </c>
    </row>
    <row r="836" spans="1:4" s="38" customFormat="1" x14ac:dyDescent="0.2">
      <c r="A836" s="53">
        <v>511400</v>
      </c>
      <c r="B836" s="46" t="s">
        <v>151</v>
      </c>
      <c r="C836" s="88">
        <v>5000</v>
      </c>
      <c r="D836" s="47">
        <v>0</v>
      </c>
    </row>
    <row r="837" spans="1:4" s="49" customFormat="1" ht="39" x14ac:dyDescent="0.2">
      <c r="A837" s="51">
        <v>516000</v>
      </c>
      <c r="B837" s="48" t="s">
        <v>157</v>
      </c>
      <c r="C837" s="89">
        <f t="shared" ref="C837:D837" si="173">C838</f>
        <v>4000</v>
      </c>
      <c r="D837" s="89">
        <f t="shared" si="173"/>
        <v>0</v>
      </c>
    </row>
    <row r="838" spans="1:4" s="38" customFormat="1" x14ac:dyDescent="0.2">
      <c r="A838" s="53">
        <v>516100</v>
      </c>
      <c r="B838" s="46" t="s">
        <v>157</v>
      </c>
      <c r="C838" s="88">
        <v>4000</v>
      </c>
      <c r="D838" s="47">
        <v>0</v>
      </c>
    </row>
    <row r="839" spans="1:4" s="49" customFormat="1" ht="19.5" x14ac:dyDescent="0.2">
      <c r="A839" s="51">
        <v>630000</v>
      </c>
      <c r="B839" s="48" t="s">
        <v>184</v>
      </c>
      <c r="C839" s="89">
        <f t="shared" ref="C839:D840" si="174">C840</f>
        <v>30000</v>
      </c>
      <c r="D839" s="89">
        <f t="shared" si="174"/>
        <v>0</v>
      </c>
    </row>
    <row r="840" spans="1:4" s="49" customFormat="1" ht="19.5" x14ac:dyDescent="0.2">
      <c r="A840" s="51">
        <v>638000</v>
      </c>
      <c r="B840" s="48" t="s">
        <v>121</v>
      </c>
      <c r="C840" s="89">
        <f t="shared" si="174"/>
        <v>30000</v>
      </c>
      <c r="D840" s="89">
        <f t="shared" si="174"/>
        <v>0</v>
      </c>
    </row>
    <row r="841" spans="1:4" s="38" customFormat="1" x14ac:dyDescent="0.2">
      <c r="A841" s="53">
        <v>638100</v>
      </c>
      <c r="B841" s="46" t="s">
        <v>189</v>
      </c>
      <c r="C841" s="88">
        <v>30000</v>
      </c>
      <c r="D841" s="47">
        <v>0</v>
      </c>
    </row>
    <row r="842" spans="1:4" s="101" customFormat="1" x14ac:dyDescent="0.2">
      <c r="A842" s="97"/>
      <c r="B842" s="98" t="s">
        <v>222</v>
      </c>
      <c r="C842" s="99">
        <f>C791+C833+C827+C839</f>
        <v>7800700</v>
      </c>
      <c r="D842" s="99">
        <f>D791+D833+D827+D839</f>
        <v>0</v>
      </c>
    </row>
    <row r="843" spans="1:4" s="38" customFormat="1" x14ac:dyDescent="0.2">
      <c r="A843" s="57"/>
      <c r="B843" s="34"/>
      <c r="C843" s="82"/>
      <c r="D843" s="82"/>
    </row>
    <row r="844" spans="1:4" s="38" customFormat="1" x14ac:dyDescent="0.2">
      <c r="A844" s="57"/>
      <c r="B844" s="34"/>
      <c r="C844" s="82"/>
      <c r="D844" s="82"/>
    </row>
    <row r="845" spans="1:4" s="38" customFormat="1" ht="19.5" x14ac:dyDescent="0.2">
      <c r="A845" s="50" t="s">
        <v>554</v>
      </c>
      <c r="B845" s="48"/>
      <c r="C845" s="82"/>
      <c r="D845" s="82"/>
    </row>
    <row r="846" spans="1:4" s="38" customFormat="1" ht="19.5" x14ac:dyDescent="0.2">
      <c r="A846" s="50" t="s">
        <v>229</v>
      </c>
      <c r="B846" s="48"/>
      <c r="C846" s="82"/>
      <c r="D846" s="82"/>
    </row>
    <row r="847" spans="1:4" s="38" customFormat="1" ht="19.5" x14ac:dyDescent="0.2">
      <c r="A847" s="50" t="s">
        <v>341</v>
      </c>
      <c r="B847" s="48"/>
      <c r="C847" s="82"/>
      <c r="D847" s="82"/>
    </row>
    <row r="848" spans="1:4" s="38" customFormat="1" ht="19.5" x14ac:dyDescent="0.2">
      <c r="A848" s="50" t="s">
        <v>517</v>
      </c>
      <c r="B848" s="48"/>
      <c r="C848" s="82"/>
      <c r="D848" s="82"/>
    </row>
    <row r="849" spans="1:4" s="38" customFormat="1" x14ac:dyDescent="0.2">
      <c r="A849" s="50"/>
      <c r="B849" s="41"/>
      <c r="C849" s="82"/>
      <c r="D849" s="82"/>
    </row>
    <row r="850" spans="1:4" s="38" customFormat="1" ht="20.25" customHeight="1" x14ac:dyDescent="0.2">
      <c r="A850" s="51">
        <v>410000</v>
      </c>
      <c r="B850" s="43" t="s">
        <v>83</v>
      </c>
      <c r="C850" s="89">
        <f t="shared" ref="C850" si="175">C851+C856</f>
        <v>4690900</v>
      </c>
      <c r="D850" s="89">
        <f t="shared" ref="D850" si="176">D851+D856</f>
        <v>0</v>
      </c>
    </row>
    <row r="851" spans="1:4" s="38" customFormat="1" ht="19.5" x14ac:dyDescent="0.2">
      <c r="A851" s="51">
        <v>411000</v>
      </c>
      <c r="B851" s="43" t="s">
        <v>194</v>
      </c>
      <c r="C851" s="89">
        <f t="shared" ref="C851" si="177">SUM(C852:C855)</f>
        <v>3913000</v>
      </c>
      <c r="D851" s="89">
        <f t="shared" ref="D851" si="178">SUM(D852:D855)</f>
        <v>0</v>
      </c>
    </row>
    <row r="852" spans="1:4" s="38" customFormat="1" x14ac:dyDescent="0.2">
      <c r="A852" s="53">
        <v>411100</v>
      </c>
      <c r="B852" s="46" t="s">
        <v>84</v>
      </c>
      <c r="C852" s="88">
        <v>3698000</v>
      </c>
      <c r="D852" s="47">
        <v>0</v>
      </c>
    </row>
    <row r="853" spans="1:4" s="38" customFormat="1" ht="37.5" x14ac:dyDescent="0.2">
      <c r="A853" s="53">
        <v>411200</v>
      </c>
      <c r="B853" s="46" t="s">
        <v>207</v>
      </c>
      <c r="C853" s="88">
        <v>115000</v>
      </c>
      <c r="D853" s="47">
        <v>0</v>
      </c>
    </row>
    <row r="854" spans="1:4" s="38" customFormat="1" ht="37.5" x14ac:dyDescent="0.2">
      <c r="A854" s="53">
        <v>411300</v>
      </c>
      <c r="B854" s="46" t="s">
        <v>85</v>
      </c>
      <c r="C854" s="88">
        <v>70000</v>
      </c>
      <c r="D854" s="47">
        <v>0</v>
      </c>
    </row>
    <row r="855" spans="1:4" s="38" customFormat="1" x14ac:dyDescent="0.2">
      <c r="A855" s="53">
        <v>411400</v>
      </c>
      <c r="B855" s="46" t="s">
        <v>86</v>
      </c>
      <c r="C855" s="88">
        <v>30000</v>
      </c>
      <c r="D855" s="47">
        <v>0</v>
      </c>
    </row>
    <row r="856" spans="1:4" s="38" customFormat="1" ht="40.5" customHeight="1" x14ac:dyDescent="0.2">
      <c r="A856" s="51">
        <v>412000</v>
      </c>
      <c r="B856" s="48" t="s">
        <v>199</v>
      </c>
      <c r="C856" s="89">
        <f>SUM(C857:C866)</f>
        <v>777900</v>
      </c>
      <c r="D856" s="89">
        <f>SUM(D857:D866)</f>
        <v>0</v>
      </c>
    </row>
    <row r="857" spans="1:4" s="38" customFormat="1" ht="37.5" x14ac:dyDescent="0.2">
      <c r="A857" s="53">
        <v>412200</v>
      </c>
      <c r="B857" s="46" t="s">
        <v>208</v>
      </c>
      <c r="C857" s="88">
        <v>320000</v>
      </c>
      <c r="D857" s="47">
        <v>0</v>
      </c>
    </row>
    <row r="858" spans="1:4" s="38" customFormat="1" ht="20.25" customHeight="1" x14ac:dyDescent="0.2">
      <c r="A858" s="53">
        <v>412300</v>
      </c>
      <c r="B858" s="46" t="s">
        <v>88</v>
      </c>
      <c r="C858" s="88">
        <v>140000</v>
      </c>
      <c r="D858" s="47">
        <v>0</v>
      </c>
    </row>
    <row r="859" spans="1:4" s="38" customFormat="1" x14ac:dyDescent="0.2">
      <c r="A859" s="53">
        <v>412500</v>
      </c>
      <c r="B859" s="46" t="s">
        <v>90</v>
      </c>
      <c r="C859" s="88">
        <v>47000</v>
      </c>
      <c r="D859" s="47">
        <v>0</v>
      </c>
    </row>
    <row r="860" spans="1:4" s="38" customFormat="1" x14ac:dyDescent="0.2">
      <c r="A860" s="53">
        <v>412600</v>
      </c>
      <c r="B860" s="46" t="s">
        <v>209</v>
      </c>
      <c r="C860" s="88">
        <v>47000</v>
      </c>
      <c r="D860" s="47">
        <v>0</v>
      </c>
    </row>
    <row r="861" spans="1:4" s="38" customFormat="1" x14ac:dyDescent="0.2">
      <c r="A861" s="53">
        <v>412700</v>
      </c>
      <c r="B861" s="46" t="s">
        <v>196</v>
      </c>
      <c r="C861" s="88">
        <v>140000</v>
      </c>
      <c r="D861" s="47">
        <v>0</v>
      </c>
    </row>
    <row r="862" spans="1:4" s="38" customFormat="1" x14ac:dyDescent="0.2">
      <c r="A862" s="53">
        <v>412900</v>
      </c>
      <c r="B862" s="83" t="s">
        <v>287</v>
      </c>
      <c r="C862" s="88">
        <v>2000</v>
      </c>
      <c r="D862" s="47">
        <v>0</v>
      </c>
    </row>
    <row r="863" spans="1:4" s="38" customFormat="1" x14ac:dyDescent="0.2">
      <c r="A863" s="53">
        <v>412900</v>
      </c>
      <c r="B863" s="83" t="s">
        <v>304</v>
      </c>
      <c r="C863" s="88">
        <v>60000</v>
      </c>
      <c r="D863" s="47">
        <v>0</v>
      </c>
    </row>
    <row r="864" spans="1:4" s="38" customFormat="1" ht="37.5" x14ac:dyDescent="0.2">
      <c r="A864" s="53">
        <v>412900</v>
      </c>
      <c r="B864" s="83" t="s">
        <v>305</v>
      </c>
      <c r="C864" s="88">
        <v>8900</v>
      </c>
      <c r="D864" s="47">
        <v>0</v>
      </c>
    </row>
    <row r="865" spans="1:4" s="38" customFormat="1" ht="37.5" x14ac:dyDescent="0.2">
      <c r="A865" s="53">
        <v>412900</v>
      </c>
      <c r="B865" s="83" t="s">
        <v>306</v>
      </c>
      <c r="C865" s="88">
        <v>7000</v>
      </c>
      <c r="D865" s="47">
        <v>0</v>
      </c>
    </row>
    <row r="866" spans="1:4" s="38" customFormat="1" x14ac:dyDescent="0.2">
      <c r="A866" s="53">
        <v>412900</v>
      </c>
      <c r="B866" s="83" t="s">
        <v>289</v>
      </c>
      <c r="C866" s="88">
        <v>6000</v>
      </c>
      <c r="D866" s="47">
        <v>0</v>
      </c>
    </row>
    <row r="867" spans="1:4" s="38" customFormat="1" ht="40.5" customHeight="1" x14ac:dyDescent="0.2">
      <c r="A867" s="51">
        <v>510000</v>
      </c>
      <c r="B867" s="48" t="s">
        <v>146</v>
      </c>
      <c r="C867" s="89">
        <f>C868+C872</f>
        <v>2282000</v>
      </c>
      <c r="D867" s="89">
        <f>D868+D872</f>
        <v>0</v>
      </c>
    </row>
    <row r="868" spans="1:4" s="38" customFormat="1" ht="19.5" x14ac:dyDescent="0.2">
      <c r="A868" s="51">
        <v>511000</v>
      </c>
      <c r="B868" s="48" t="s">
        <v>147</v>
      </c>
      <c r="C868" s="89">
        <f>SUM(C869:C871)</f>
        <v>82000</v>
      </c>
      <c r="D868" s="89">
        <f>SUM(D869:D871)</f>
        <v>0</v>
      </c>
    </row>
    <row r="869" spans="1:4" s="38" customFormat="1" ht="37.5" x14ac:dyDescent="0.2">
      <c r="A869" s="53">
        <v>511200</v>
      </c>
      <c r="B869" s="46" t="s">
        <v>149</v>
      </c>
      <c r="C869" s="88">
        <v>0</v>
      </c>
      <c r="D869" s="47">
        <v>0</v>
      </c>
    </row>
    <row r="870" spans="1:4" s="38" customFormat="1" x14ac:dyDescent="0.2">
      <c r="A870" s="53">
        <v>511300</v>
      </c>
      <c r="B870" s="46" t="s">
        <v>150</v>
      </c>
      <c r="C870" s="88">
        <v>82000</v>
      </c>
      <c r="D870" s="47">
        <v>0</v>
      </c>
    </row>
    <row r="871" spans="1:4" s="38" customFormat="1" x14ac:dyDescent="0.2">
      <c r="A871" s="53">
        <v>511700</v>
      </c>
      <c r="B871" s="46" t="s">
        <v>153</v>
      </c>
      <c r="C871" s="88">
        <v>0</v>
      </c>
      <c r="D871" s="47">
        <v>0</v>
      </c>
    </row>
    <row r="872" spans="1:4" s="49" customFormat="1" ht="40.5" customHeight="1" x14ac:dyDescent="0.2">
      <c r="A872" s="51">
        <v>516000</v>
      </c>
      <c r="B872" s="48" t="s">
        <v>157</v>
      </c>
      <c r="C872" s="89">
        <f t="shared" ref="C872:D872" si="179">C873</f>
        <v>2200000</v>
      </c>
      <c r="D872" s="89">
        <f t="shared" si="179"/>
        <v>0</v>
      </c>
    </row>
    <row r="873" spans="1:4" s="38" customFormat="1" x14ac:dyDescent="0.2">
      <c r="A873" s="53">
        <v>516100</v>
      </c>
      <c r="B873" s="46" t="s">
        <v>157</v>
      </c>
      <c r="C873" s="88">
        <v>2200000</v>
      </c>
      <c r="D873" s="47">
        <v>0</v>
      </c>
    </row>
    <row r="874" spans="1:4" s="49" customFormat="1" ht="19.5" x14ac:dyDescent="0.2">
      <c r="A874" s="51">
        <v>630000</v>
      </c>
      <c r="B874" s="48" t="s">
        <v>184</v>
      </c>
      <c r="C874" s="89">
        <f t="shared" ref="C874" si="180">C875+C877</f>
        <v>542700</v>
      </c>
      <c r="D874" s="89">
        <f t="shared" ref="D874" si="181">D875+D877</f>
        <v>0</v>
      </c>
    </row>
    <row r="875" spans="1:4" s="49" customFormat="1" ht="19.5" x14ac:dyDescent="0.2">
      <c r="A875" s="51">
        <v>631000</v>
      </c>
      <c r="B875" s="48" t="s">
        <v>120</v>
      </c>
      <c r="C875" s="89">
        <f t="shared" ref="C875:D875" si="182">C876</f>
        <v>507700</v>
      </c>
      <c r="D875" s="89">
        <f t="shared" si="182"/>
        <v>0</v>
      </c>
    </row>
    <row r="876" spans="1:4" s="38" customFormat="1" x14ac:dyDescent="0.2">
      <c r="A876" s="53">
        <v>631100</v>
      </c>
      <c r="B876" s="46" t="s">
        <v>186</v>
      </c>
      <c r="C876" s="88">
        <v>507700</v>
      </c>
      <c r="D876" s="47">
        <v>0</v>
      </c>
    </row>
    <row r="877" spans="1:4" s="49" customFormat="1" ht="19.5" x14ac:dyDescent="0.2">
      <c r="A877" s="51">
        <v>638000</v>
      </c>
      <c r="B877" s="48" t="s">
        <v>121</v>
      </c>
      <c r="C877" s="89">
        <f t="shared" ref="C877:D877" si="183">C878</f>
        <v>35000</v>
      </c>
      <c r="D877" s="89">
        <f t="shared" si="183"/>
        <v>0</v>
      </c>
    </row>
    <row r="878" spans="1:4" s="38" customFormat="1" x14ac:dyDescent="0.2">
      <c r="A878" s="53">
        <v>638100</v>
      </c>
      <c r="B878" s="46" t="s">
        <v>189</v>
      </c>
      <c r="C878" s="88">
        <v>35000</v>
      </c>
      <c r="D878" s="47">
        <v>0</v>
      </c>
    </row>
    <row r="879" spans="1:4" s="38" customFormat="1" x14ac:dyDescent="0.2">
      <c r="A879" s="97"/>
      <c r="B879" s="98" t="s">
        <v>222</v>
      </c>
      <c r="C879" s="99">
        <f>C850+C867+C874</f>
        <v>7515600</v>
      </c>
      <c r="D879" s="99">
        <f>D850+D867+D874</f>
        <v>0</v>
      </c>
    </row>
    <row r="880" spans="1:4" s="38" customFormat="1" x14ac:dyDescent="0.2">
      <c r="A880" s="57"/>
      <c r="B880" s="34"/>
      <c r="C880" s="82"/>
      <c r="D880" s="82"/>
    </row>
    <row r="881" spans="1:4" s="38" customFormat="1" x14ac:dyDescent="0.2">
      <c r="A881" s="57"/>
      <c r="B881" s="34"/>
      <c r="C881" s="82"/>
      <c r="D881" s="82"/>
    </row>
    <row r="882" spans="1:4" s="38" customFormat="1" ht="19.5" x14ac:dyDescent="0.2">
      <c r="A882" s="50" t="s">
        <v>555</v>
      </c>
      <c r="B882" s="48"/>
      <c r="C882" s="82"/>
      <c r="D882" s="82"/>
    </row>
    <row r="883" spans="1:4" s="38" customFormat="1" ht="19.5" x14ac:dyDescent="0.2">
      <c r="A883" s="50" t="s">
        <v>231</v>
      </c>
      <c r="B883" s="48"/>
      <c r="C883" s="82"/>
      <c r="D883" s="82"/>
    </row>
    <row r="884" spans="1:4" s="38" customFormat="1" ht="19.5" x14ac:dyDescent="0.2">
      <c r="A884" s="50" t="s">
        <v>303</v>
      </c>
      <c r="B884" s="48"/>
      <c r="C884" s="82"/>
      <c r="D884" s="82"/>
    </row>
    <row r="885" spans="1:4" s="38" customFormat="1" ht="19.5" x14ac:dyDescent="0.2">
      <c r="A885" s="50" t="s">
        <v>517</v>
      </c>
      <c r="B885" s="48"/>
      <c r="C885" s="82"/>
      <c r="D885" s="82"/>
    </row>
    <row r="886" spans="1:4" s="38" customFormat="1" x14ac:dyDescent="0.2">
      <c r="A886" s="50"/>
      <c r="B886" s="41"/>
      <c r="C886" s="82"/>
      <c r="D886" s="82"/>
    </row>
    <row r="887" spans="1:4" s="49" customFormat="1" ht="20.25" customHeight="1" x14ac:dyDescent="0.2">
      <c r="A887" s="51">
        <v>410000</v>
      </c>
      <c r="B887" s="43" t="s">
        <v>83</v>
      </c>
      <c r="C887" s="89">
        <f t="shared" ref="C887" si="184">C888+C893</f>
        <v>1756700</v>
      </c>
      <c r="D887" s="89">
        <f t="shared" ref="D887" si="185">D888+D893</f>
        <v>0</v>
      </c>
    </row>
    <row r="888" spans="1:4" s="49" customFormat="1" ht="19.5" x14ac:dyDescent="0.2">
      <c r="A888" s="51">
        <v>411000</v>
      </c>
      <c r="B888" s="43" t="s">
        <v>194</v>
      </c>
      <c r="C888" s="89">
        <f t="shared" ref="C888" si="186">SUM(C889:C892)</f>
        <v>751200</v>
      </c>
      <c r="D888" s="89">
        <f t="shared" ref="D888" si="187">SUM(D889:D892)</f>
        <v>0</v>
      </c>
    </row>
    <row r="889" spans="1:4" s="38" customFormat="1" x14ac:dyDescent="0.2">
      <c r="A889" s="53">
        <v>411100</v>
      </c>
      <c r="B889" s="46" t="s">
        <v>84</v>
      </c>
      <c r="C889" s="88">
        <v>720700</v>
      </c>
      <c r="D889" s="47">
        <v>0</v>
      </c>
    </row>
    <row r="890" spans="1:4" s="38" customFormat="1" ht="37.5" x14ac:dyDescent="0.2">
      <c r="A890" s="53">
        <v>411200</v>
      </c>
      <c r="B890" s="46" t="s">
        <v>207</v>
      </c>
      <c r="C890" s="88">
        <v>16000</v>
      </c>
      <c r="D890" s="47">
        <v>0</v>
      </c>
    </row>
    <row r="891" spans="1:4" s="38" customFormat="1" ht="37.5" x14ac:dyDescent="0.2">
      <c r="A891" s="53">
        <v>411300</v>
      </c>
      <c r="B891" s="46" t="s">
        <v>85</v>
      </c>
      <c r="C891" s="88">
        <v>12000</v>
      </c>
      <c r="D891" s="47">
        <v>0</v>
      </c>
    </row>
    <row r="892" spans="1:4" s="38" customFormat="1" x14ac:dyDescent="0.2">
      <c r="A892" s="53">
        <v>411400</v>
      </c>
      <c r="B892" s="46" t="s">
        <v>86</v>
      </c>
      <c r="C892" s="88">
        <v>2500</v>
      </c>
      <c r="D892" s="47">
        <v>0</v>
      </c>
    </row>
    <row r="893" spans="1:4" s="49" customFormat="1" ht="40.5" customHeight="1" x14ac:dyDescent="0.2">
      <c r="A893" s="51">
        <v>412000</v>
      </c>
      <c r="B893" s="48" t="s">
        <v>199</v>
      </c>
      <c r="C893" s="89">
        <f>SUM(C894:C904)</f>
        <v>1005500</v>
      </c>
      <c r="D893" s="89">
        <f>SUM(D894:D904)</f>
        <v>0</v>
      </c>
    </row>
    <row r="894" spans="1:4" s="38" customFormat="1" ht="37.5" x14ac:dyDescent="0.2">
      <c r="A894" s="53">
        <v>412200</v>
      </c>
      <c r="B894" s="46" t="s">
        <v>208</v>
      </c>
      <c r="C894" s="88">
        <v>63500</v>
      </c>
      <c r="D894" s="47">
        <v>0</v>
      </c>
    </row>
    <row r="895" spans="1:4" s="38" customFormat="1" x14ac:dyDescent="0.2">
      <c r="A895" s="53">
        <v>412300</v>
      </c>
      <c r="B895" s="46" t="s">
        <v>88</v>
      </c>
      <c r="C895" s="88">
        <v>12000</v>
      </c>
      <c r="D895" s="47">
        <v>0</v>
      </c>
    </row>
    <row r="896" spans="1:4" s="38" customFormat="1" x14ac:dyDescent="0.2">
      <c r="A896" s="53">
        <v>412500</v>
      </c>
      <c r="B896" s="46" t="s">
        <v>90</v>
      </c>
      <c r="C896" s="88">
        <v>9000</v>
      </c>
      <c r="D896" s="47">
        <v>0</v>
      </c>
    </row>
    <row r="897" spans="1:4" s="38" customFormat="1" x14ac:dyDescent="0.2">
      <c r="A897" s="53">
        <v>412600</v>
      </c>
      <c r="B897" s="46" t="s">
        <v>209</v>
      </c>
      <c r="C897" s="88">
        <v>7000</v>
      </c>
      <c r="D897" s="47">
        <v>0</v>
      </c>
    </row>
    <row r="898" spans="1:4" s="38" customFormat="1" x14ac:dyDescent="0.2">
      <c r="A898" s="53">
        <v>412700</v>
      </c>
      <c r="B898" s="46" t="s">
        <v>196</v>
      </c>
      <c r="C898" s="88">
        <v>35000</v>
      </c>
      <c r="D898" s="47">
        <v>0</v>
      </c>
    </row>
    <row r="899" spans="1:4" s="38" customFormat="1" x14ac:dyDescent="0.2">
      <c r="A899" s="53">
        <v>412900</v>
      </c>
      <c r="B899" s="83" t="s">
        <v>518</v>
      </c>
      <c r="C899" s="88">
        <v>1000</v>
      </c>
      <c r="D899" s="47">
        <v>0</v>
      </c>
    </row>
    <row r="900" spans="1:4" s="38" customFormat="1" x14ac:dyDescent="0.2">
      <c r="A900" s="53">
        <v>412900</v>
      </c>
      <c r="B900" s="83" t="s">
        <v>287</v>
      </c>
      <c r="C900" s="88">
        <v>870000</v>
      </c>
      <c r="D900" s="47">
        <v>0</v>
      </c>
    </row>
    <row r="901" spans="1:4" s="38" customFormat="1" x14ac:dyDescent="0.2">
      <c r="A901" s="53">
        <v>412900</v>
      </c>
      <c r="B901" s="83" t="s">
        <v>304</v>
      </c>
      <c r="C901" s="88">
        <v>3000</v>
      </c>
      <c r="D901" s="47">
        <v>0</v>
      </c>
    </row>
    <row r="902" spans="1:4" s="38" customFormat="1" ht="37.5" x14ac:dyDescent="0.2">
      <c r="A902" s="53">
        <v>412900</v>
      </c>
      <c r="B902" s="83" t="s">
        <v>305</v>
      </c>
      <c r="C902" s="88">
        <v>300</v>
      </c>
      <c r="D902" s="47">
        <v>0</v>
      </c>
    </row>
    <row r="903" spans="1:4" s="38" customFormat="1" ht="37.5" x14ac:dyDescent="0.2">
      <c r="A903" s="53">
        <v>412900</v>
      </c>
      <c r="B903" s="83" t="s">
        <v>306</v>
      </c>
      <c r="C903" s="88">
        <v>1700</v>
      </c>
      <c r="D903" s="47">
        <v>0</v>
      </c>
    </row>
    <row r="904" spans="1:4" s="38" customFormat="1" x14ac:dyDescent="0.2">
      <c r="A904" s="53">
        <v>412900</v>
      </c>
      <c r="B904" s="46" t="s">
        <v>289</v>
      </c>
      <c r="C904" s="88">
        <v>3000</v>
      </c>
      <c r="D904" s="47">
        <v>0</v>
      </c>
    </row>
    <row r="905" spans="1:4" s="49" customFormat="1" ht="19.5" x14ac:dyDescent="0.2">
      <c r="A905" s="51">
        <v>480000</v>
      </c>
      <c r="B905" s="48" t="s">
        <v>142</v>
      </c>
      <c r="C905" s="89">
        <f t="shared" ref="C905:D905" si="188">C906</f>
        <v>100000</v>
      </c>
      <c r="D905" s="89">
        <f t="shared" si="188"/>
        <v>0</v>
      </c>
    </row>
    <row r="906" spans="1:4" s="49" customFormat="1" ht="19.5" x14ac:dyDescent="0.2">
      <c r="A906" s="51">
        <v>488000</v>
      </c>
      <c r="B906" s="48" t="s">
        <v>99</v>
      </c>
      <c r="C906" s="89">
        <f t="shared" ref="C906:D906" si="189">SUM(C907)</f>
        <v>100000</v>
      </c>
      <c r="D906" s="89">
        <f t="shared" si="189"/>
        <v>0</v>
      </c>
    </row>
    <row r="907" spans="1:4" s="38" customFormat="1" x14ac:dyDescent="0.2">
      <c r="A907" s="53">
        <v>488100</v>
      </c>
      <c r="B907" s="46" t="s">
        <v>342</v>
      </c>
      <c r="C907" s="88">
        <v>100000</v>
      </c>
      <c r="D907" s="47">
        <v>0</v>
      </c>
    </row>
    <row r="908" spans="1:4" s="49" customFormat="1" ht="19.5" x14ac:dyDescent="0.2">
      <c r="A908" s="51">
        <v>510000</v>
      </c>
      <c r="B908" s="48" t="s">
        <v>146</v>
      </c>
      <c r="C908" s="89">
        <f>C911+C909</f>
        <v>4200</v>
      </c>
      <c r="D908" s="89">
        <f>D911+D909</f>
        <v>0</v>
      </c>
    </row>
    <row r="909" spans="1:4" s="49" customFormat="1" ht="19.5" x14ac:dyDescent="0.2">
      <c r="A909" s="51">
        <v>511000</v>
      </c>
      <c r="B909" s="48" t="s">
        <v>147</v>
      </c>
      <c r="C909" s="89">
        <f t="shared" ref="C909:D909" si="190">C910</f>
        <v>1200</v>
      </c>
      <c r="D909" s="89">
        <f t="shared" si="190"/>
        <v>0</v>
      </c>
    </row>
    <row r="910" spans="1:4" s="38" customFormat="1" x14ac:dyDescent="0.2">
      <c r="A910" s="53">
        <v>511300</v>
      </c>
      <c r="B910" s="46" t="s">
        <v>150</v>
      </c>
      <c r="C910" s="88">
        <v>1200</v>
      </c>
      <c r="D910" s="47">
        <v>0</v>
      </c>
    </row>
    <row r="911" spans="1:4" s="49" customFormat="1" ht="39" x14ac:dyDescent="0.2">
      <c r="A911" s="51">
        <v>516000</v>
      </c>
      <c r="B911" s="48" t="s">
        <v>157</v>
      </c>
      <c r="C911" s="89">
        <f t="shared" ref="C911:D911" si="191">C912</f>
        <v>3000</v>
      </c>
      <c r="D911" s="89">
        <f t="shared" si="191"/>
        <v>0</v>
      </c>
    </row>
    <row r="912" spans="1:4" s="38" customFormat="1" x14ac:dyDescent="0.2">
      <c r="A912" s="53">
        <v>516100</v>
      </c>
      <c r="B912" s="46" t="s">
        <v>157</v>
      </c>
      <c r="C912" s="88">
        <v>3000</v>
      </c>
      <c r="D912" s="47">
        <v>0</v>
      </c>
    </row>
    <row r="913" spans="1:4" s="38" customFormat="1" x14ac:dyDescent="0.2">
      <c r="A913" s="92"/>
      <c r="B913" s="85" t="s">
        <v>222</v>
      </c>
      <c r="C913" s="91">
        <f>C887+C905+C908+0</f>
        <v>1860900</v>
      </c>
      <c r="D913" s="91">
        <f>D887+D905+D908+0</f>
        <v>0</v>
      </c>
    </row>
    <row r="914" spans="1:4" s="38" customFormat="1" x14ac:dyDescent="0.2">
      <c r="A914" s="55"/>
      <c r="B914" s="34"/>
      <c r="C914" s="88"/>
      <c r="D914" s="88"/>
    </row>
    <row r="915" spans="1:4" s="38" customFormat="1" x14ac:dyDescent="0.2">
      <c r="A915" s="55"/>
      <c r="B915" s="34"/>
      <c r="C915" s="88"/>
      <c r="D915" s="88"/>
    </row>
    <row r="916" spans="1:4" s="38" customFormat="1" ht="19.5" x14ac:dyDescent="0.2">
      <c r="A916" s="50" t="s">
        <v>556</v>
      </c>
      <c r="B916" s="48"/>
      <c r="C916" s="88"/>
      <c r="D916" s="88"/>
    </row>
    <row r="917" spans="1:4" s="38" customFormat="1" ht="19.5" x14ac:dyDescent="0.2">
      <c r="A917" s="50" t="s">
        <v>232</v>
      </c>
      <c r="B917" s="48"/>
      <c r="C917" s="88"/>
      <c r="D917" s="88"/>
    </row>
    <row r="918" spans="1:4" s="38" customFormat="1" ht="19.5" x14ac:dyDescent="0.2">
      <c r="A918" s="50" t="s">
        <v>343</v>
      </c>
      <c r="B918" s="48"/>
      <c r="C918" s="88"/>
      <c r="D918" s="88"/>
    </row>
    <row r="919" spans="1:4" s="38" customFormat="1" ht="19.5" x14ac:dyDescent="0.2">
      <c r="A919" s="50" t="s">
        <v>557</v>
      </c>
      <c r="B919" s="48"/>
      <c r="C919" s="88"/>
      <c r="D919" s="88"/>
    </row>
    <row r="920" spans="1:4" s="38" customFormat="1" x14ac:dyDescent="0.2">
      <c r="A920" s="50"/>
      <c r="B920" s="41"/>
      <c r="C920" s="82"/>
      <c r="D920" s="82"/>
    </row>
    <row r="921" spans="1:4" s="38" customFormat="1" ht="19.5" x14ac:dyDescent="0.2">
      <c r="A921" s="51">
        <v>410000</v>
      </c>
      <c r="B921" s="43" t="s">
        <v>83</v>
      </c>
      <c r="C921" s="89">
        <f>C922+C927+C943+C941+0+0</f>
        <v>218951400</v>
      </c>
      <c r="D921" s="89">
        <f>D922+D927+D943+D941+0+0</f>
        <v>120000</v>
      </c>
    </row>
    <row r="922" spans="1:4" s="38" customFormat="1" ht="19.5" x14ac:dyDescent="0.2">
      <c r="A922" s="51">
        <v>411000</v>
      </c>
      <c r="B922" s="43" t="s">
        <v>194</v>
      </c>
      <c r="C922" s="89">
        <f t="shared" ref="C922" si="192">SUM(C923:C926)</f>
        <v>206243400</v>
      </c>
      <c r="D922" s="89">
        <f t="shared" ref="D922" si="193">SUM(D923:D926)</f>
        <v>70000</v>
      </c>
    </row>
    <row r="923" spans="1:4" s="38" customFormat="1" x14ac:dyDescent="0.2">
      <c r="A923" s="53">
        <v>411100</v>
      </c>
      <c r="B923" s="46" t="s">
        <v>84</v>
      </c>
      <c r="C923" s="88">
        <f>862300+187898100+560600+503500+469400+327600+461100+473000+181000+190700+289200</f>
        <v>192216500</v>
      </c>
      <c r="D923" s="47">
        <v>0</v>
      </c>
    </row>
    <row r="924" spans="1:4" s="38" customFormat="1" ht="37.5" x14ac:dyDescent="0.2">
      <c r="A924" s="53">
        <v>411200</v>
      </c>
      <c r="B924" s="46" t="s">
        <v>207</v>
      </c>
      <c r="C924" s="88">
        <v>6400000</v>
      </c>
      <c r="D924" s="47">
        <v>0</v>
      </c>
    </row>
    <row r="925" spans="1:4" s="38" customFormat="1" ht="37.5" x14ac:dyDescent="0.2">
      <c r="A925" s="53">
        <v>411300</v>
      </c>
      <c r="B925" s="46" t="s">
        <v>85</v>
      </c>
      <c r="C925" s="88">
        <v>4626900</v>
      </c>
      <c r="D925" s="88">
        <v>70000</v>
      </c>
    </row>
    <row r="926" spans="1:4" s="38" customFormat="1" x14ac:dyDescent="0.2">
      <c r="A926" s="53">
        <v>411400</v>
      </c>
      <c r="B926" s="46" t="s">
        <v>86</v>
      </c>
      <c r="C926" s="88">
        <v>3000000</v>
      </c>
      <c r="D926" s="47">
        <v>0</v>
      </c>
    </row>
    <row r="927" spans="1:4" s="38" customFormat="1" ht="40.5" customHeight="1" x14ac:dyDescent="0.2">
      <c r="A927" s="51">
        <v>412000</v>
      </c>
      <c r="B927" s="48" t="s">
        <v>199</v>
      </c>
      <c r="C927" s="89">
        <f>SUM(C928:C940)</f>
        <v>12613000</v>
      </c>
      <c r="D927" s="89">
        <f>SUM(D928:D940)</f>
        <v>50000</v>
      </c>
    </row>
    <row r="928" spans="1:4" s="38" customFormat="1" x14ac:dyDescent="0.2">
      <c r="A928" s="53">
        <v>412100</v>
      </c>
      <c r="B928" s="46" t="s">
        <v>87</v>
      </c>
      <c r="C928" s="88">
        <v>650000</v>
      </c>
      <c r="D928" s="47">
        <v>0</v>
      </c>
    </row>
    <row r="929" spans="1:4" s="38" customFormat="1" ht="37.5" x14ac:dyDescent="0.2">
      <c r="A929" s="53">
        <v>412200</v>
      </c>
      <c r="B929" s="46" t="s">
        <v>208</v>
      </c>
      <c r="C929" s="88">
        <v>4150000</v>
      </c>
      <c r="D929" s="47">
        <v>0</v>
      </c>
    </row>
    <row r="930" spans="1:4" s="38" customFormat="1" x14ac:dyDescent="0.2">
      <c r="A930" s="53">
        <v>412300</v>
      </c>
      <c r="B930" s="46" t="s">
        <v>88</v>
      </c>
      <c r="C930" s="88">
        <v>720000</v>
      </c>
      <c r="D930" s="47">
        <v>0</v>
      </c>
    </row>
    <row r="931" spans="1:4" s="38" customFormat="1" x14ac:dyDescent="0.2">
      <c r="A931" s="53">
        <v>412400</v>
      </c>
      <c r="B931" s="46" t="s">
        <v>89</v>
      </c>
      <c r="C931" s="88">
        <v>1500000</v>
      </c>
      <c r="D931" s="47">
        <v>0</v>
      </c>
    </row>
    <row r="932" spans="1:4" s="38" customFormat="1" x14ac:dyDescent="0.2">
      <c r="A932" s="53">
        <v>412500</v>
      </c>
      <c r="B932" s="46" t="s">
        <v>90</v>
      </c>
      <c r="C932" s="88">
        <v>1400000</v>
      </c>
      <c r="D932" s="47">
        <v>0</v>
      </c>
    </row>
    <row r="933" spans="1:4" s="38" customFormat="1" x14ac:dyDescent="0.2">
      <c r="A933" s="53">
        <v>412600</v>
      </c>
      <c r="B933" s="46" t="s">
        <v>209</v>
      </c>
      <c r="C933" s="88">
        <v>2500000</v>
      </c>
      <c r="D933" s="47">
        <v>0</v>
      </c>
    </row>
    <row r="934" spans="1:4" s="38" customFormat="1" x14ac:dyDescent="0.2">
      <c r="A934" s="53">
        <v>412700</v>
      </c>
      <c r="B934" s="46" t="s">
        <v>196</v>
      </c>
      <c r="C934" s="88">
        <v>900000</v>
      </c>
      <c r="D934" s="47">
        <v>0</v>
      </c>
    </row>
    <row r="935" spans="1:4" s="38" customFormat="1" ht="37.5" x14ac:dyDescent="0.2">
      <c r="A935" s="53">
        <v>412800</v>
      </c>
      <c r="B935" s="46" t="s">
        <v>210</v>
      </c>
      <c r="C935" s="88">
        <v>5000</v>
      </c>
      <c r="D935" s="47">
        <v>0</v>
      </c>
    </row>
    <row r="936" spans="1:4" s="38" customFormat="1" x14ac:dyDescent="0.2">
      <c r="A936" s="53">
        <v>412900</v>
      </c>
      <c r="B936" s="83" t="s">
        <v>518</v>
      </c>
      <c r="C936" s="88">
        <v>4000</v>
      </c>
      <c r="D936" s="47">
        <v>0</v>
      </c>
    </row>
    <row r="937" spans="1:4" s="38" customFormat="1" x14ac:dyDescent="0.2">
      <c r="A937" s="53">
        <v>412900</v>
      </c>
      <c r="B937" s="83" t="s">
        <v>287</v>
      </c>
      <c r="C937" s="88">
        <v>220000</v>
      </c>
      <c r="D937" s="47">
        <v>0</v>
      </c>
    </row>
    <row r="938" spans="1:4" s="38" customFormat="1" x14ac:dyDescent="0.2">
      <c r="A938" s="53">
        <v>412900</v>
      </c>
      <c r="B938" s="83" t="s">
        <v>304</v>
      </c>
      <c r="C938" s="88">
        <v>4000</v>
      </c>
      <c r="D938" s="47">
        <v>0</v>
      </c>
    </row>
    <row r="939" spans="1:4" s="38" customFormat="1" ht="37.5" x14ac:dyDescent="0.2">
      <c r="A939" s="53">
        <v>412900</v>
      </c>
      <c r="B939" s="83" t="s">
        <v>305</v>
      </c>
      <c r="C939" s="88">
        <v>180000</v>
      </c>
      <c r="D939" s="88">
        <v>50000</v>
      </c>
    </row>
    <row r="940" spans="1:4" s="38" customFormat="1" ht="37.5" x14ac:dyDescent="0.2">
      <c r="A940" s="53">
        <v>412900</v>
      </c>
      <c r="B940" s="83" t="s">
        <v>306</v>
      </c>
      <c r="C940" s="88">
        <v>380000</v>
      </c>
      <c r="D940" s="47">
        <v>0</v>
      </c>
    </row>
    <row r="941" spans="1:4" s="49" customFormat="1" ht="19.5" x14ac:dyDescent="0.2">
      <c r="A941" s="51">
        <v>413000</v>
      </c>
      <c r="B941" s="48" t="s">
        <v>200</v>
      </c>
      <c r="C941" s="89">
        <f t="shared" ref="C941:D941" si="194">C942</f>
        <v>5000</v>
      </c>
      <c r="D941" s="89">
        <f t="shared" si="194"/>
        <v>0</v>
      </c>
    </row>
    <row r="942" spans="1:4" s="38" customFormat="1" x14ac:dyDescent="0.2">
      <c r="A942" s="53">
        <v>413900</v>
      </c>
      <c r="B942" s="46" t="s">
        <v>95</v>
      </c>
      <c r="C942" s="88">
        <v>5000</v>
      </c>
      <c r="D942" s="47">
        <v>0</v>
      </c>
    </row>
    <row r="943" spans="1:4" s="49" customFormat="1" ht="19.5" x14ac:dyDescent="0.2">
      <c r="A943" s="51">
        <v>415000</v>
      </c>
      <c r="B943" s="48" t="s">
        <v>47</v>
      </c>
      <c r="C943" s="89">
        <f>SUM(C944:C944)</f>
        <v>90000</v>
      </c>
      <c r="D943" s="89">
        <f>SUM(D944:D944)</f>
        <v>0</v>
      </c>
    </row>
    <row r="944" spans="1:4" s="102" customFormat="1" x14ac:dyDescent="0.2">
      <c r="A944" s="53">
        <v>415200</v>
      </c>
      <c r="B944" s="46" t="s">
        <v>253</v>
      </c>
      <c r="C944" s="88">
        <v>90000</v>
      </c>
      <c r="D944" s="47">
        <v>0</v>
      </c>
    </row>
    <row r="945" spans="1:4" s="38" customFormat="1" ht="19.5" x14ac:dyDescent="0.2">
      <c r="A945" s="51">
        <v>510000</v>
      </c>
      <c r="B945" s="48" t="s">
        <v>146</v>
      </c>
      <c r="C945" s="89">
        <f>C946+C951+0</f>
        <v>12375800</v>
      </c>
      <c r="D945" s="89">
        <f>D946+D951+0</f>
        <v>898600</v>
      </c>
    </row>
    <row r="946" spans="1:4" s="38" customFormat="1" ht="19.5" x14ac:dyDescent="0.2">
      <c r="A946" s="51">
        <v>511000</v>
      </c>
      <c r="B946" s="48" t="s">
        <v>147</v>
      </c>
      <c r="C946" s="89">
        <f t="shared" ref="C946" si="195">SUM(C947:C950)</f>
        <v>12062800</v>
      </c>
      <c r="D946" s="89">
        <f t="shared" ref="D946" si="196">SUM(D947:D950)</f>
        <v>598600</v>
      </c>
    </row>
    <row r="947" spans="1:4" s="38" customFormat="1" x14ac:dyDescent="0.2">
      <c r="A947" s="53">
        <v>511100</v>
      </c>
      <c r="B947" s="46" t="s">
        <v>148</v>
      </c>
      <c r="C947" s="88">
        <v>400000</v>
      </c>
      <c r="D947" s="47">
        <v>0</v>
      </c>
    </row>
    <row r="948" spans="1:4" s="38" customFormat="1" ht="37.5" x14ac:dyDescent="0.2">
      <c r="A948" s="53">
        <v>511200</v>
      </c>
      <c r="B948" s="46" t="s">
        <v>149</v>
      </c>
      <c r="C948" s="88">
        <v>500000</v>
      </c>
      <c r="D948" s="47">
        <v>0</v>
      </c>
    </row>
    <row r="949" spans="1:4" s="38" customFormat="1" x14ac:dyDescent="0.2">
      <c r="A949" s="53">
        <v>511300</v>
      </c>
      <c r="B949" s="46" t="s">
        <v>150</v>
      </c>
      <c r="C949" s="88">
        <v>11162800</v>
      </c>
      <c r="D949" s="88">
        <v>598600</v>
      </c>
    </row>
    <row r="950" spans="1:4" s="38" customFormat="1" x14ac:dyDescent="0.2">
      <c r="A950" s="53">
        <v>511500</v>
      </c>
      <c r="B950" s="46" t="s">
        <v>214</v>
      </c>
      <c r="C950" s="88">
        <v>0</v>
      </c>
      <c r="D950" s="47">
        <v>0</v>
      </c>
    </row>
    <row r="951" spans="1:4" s="102" customFormat="1" ht="39" x14ac:dyDescent="0.2">
      <c r="A951" s="51">
        <v>516000</v>
      </c>
      <c r="B951" s="48" t="s">
        <v>157</v>
      </c>
      <c r="C951" s="103">
        <f t="shared" ref="C951:D951" si="197">C952</f>
        <v>313000</v>
      </c>
      <c r="D951" s="103">
        <f t="shared" si="197"/>
        <v>300000</v>
      </c>
    </row>
    <row r="952" spans="1:4" s="102" customFormat="1" x14ac:dyDescent="0.2">
      <c r="A952" s="53">
        <v>516100</v>
      </c>
      <c r="B952" s="46" t="s">
        <v>157</v>
      </c>
      <c r="C952" s="88">
        <v>313000</v>
      </c>
      <c r="D952" s="88">
        <v>300000</v>
      </c>
    </row>
    <row r="953" spans="1:4" s="49" customFormat="1" ht="19.5" x14ac:dyDescent="0.2">
      <c r="A953" s="51">
        <v>620000</v>
      </c>
      <c r="B953" s="48" t="s">
        <v>173</v>
      </c>
      <c r="C953" s="89">
        <f t="shared" ref="C953:D954" si="198">C954</f>
        <v>1436000</v>
      </c>
      <c r="D953" s="89">
        <f t="shared" si="198"/>
        <v>0</v>
      </c>
    </row>
    <row r="954" spans="1:4" s="49" customFormat="1" ht="19.5" x14ac:dyDescent="0.2">
      <c r="A954" s="51">
        <v>621000</v>
      </c>
      <c r="B954" s="48" t="s">
        <v>115</v>
      </c>
      <c r="C954" s="89">
        <f t="shared" si="198"/>
        <v>1436000</v>
      </c>
      <c r="D954" s="89">
        <f t="shared" si="198"/>
        <v>0</v>
      </c>
    </row>
    <row r="955" spans="1:4" s="102" customFormat="1" x14ac:dyDescent="0.2">
      <c r="A955" s="56">
        <v>621900</v>
      </c>
      <c r="B955" s="46" t="s">
        <v>177</v>
      </c>
      <c r="C955" s="88">
        <v>1436000</v>
      </c>
      <c r="D955" s="47">
        <v>0</v>
      </c>
    </row>
    <row r="956" spans="1:4" s="49" customFormat="1" ht="20.25" customHeight="1" x14ac:dyDescent="0.2">
      <c r="A956" s="51">
        <v>630000</v>
      </c>
      <c r="B956" s="48" t="s">
        <v>184</v>
      </c>
      <c r="C956" s="89">
        <f>C957+C959</f>
        <v>2300000</v>
      </c>
      <c r="D956" s="89">
        <f>D957+D959</f>
        <v>0</v>
      </c>
    </row>
    <row r="957" spans="1:4" s="49" customFormat="1" ht="19.5" x14ac:dyDescent="0.2">
      <c r="A957" s="51">
        <v>631000</v>
      </c>
      <c r="B957" s="48" t="s">
        <v>120</v>
      </c>
      <c r="C957" s="89">
        <f t="shared" ref="C957:D957" si="199">C958</f>
        <v>100000</v>
      </c>
      <c r="D957" s="89">
        <f t="shared" si="199"/>
        <v>0</v>
      </c>
    </row>
    <row r="958" spans="1:4" s="102" customFormat="1" x14ac:dyDescent="0.2">
      <c r="A958" s="53">
        <v>631100</v>
      </c>
      <c r="B958" s="46" t="s">
        <v>186</v>
      </c>
      <c r="C958" s="88">
        <v>100000</v>
      </c>
      <c r="D958" s="47">
        <v>0</v>
      </c>
    </row>
    <row r="959" spans="1:4" s="49" customFormat="1" ht="19.5" x14ac:dyDescent="0.2">
      <c r="A959" s="51">
        <v>638000</v>
      </c>
      <c r="B959" s="48" t="s">
        <v>121</v>
      </c>
      <c r="C959" s="89">
        <f t="shared" ref="C959:D959" si="200">C960</f>
        <v>2200000</v>
      </c>
      <c r="D959" s="89">
        <f t="shared" si="200"/>
        <v>0</v>
      </c>
    </row>
    <row r="960" spans="1:4" s="102" customFormat="1" x14ac:dyDescent="0.2">
      <c r="A960" s="53">
        <v>638100</v>
      </c>
      <c r="B960" s="46" t="s">
        <v>189</v>
      </c>
      <c r="C960" s="88">
        <v>2200000</v>
      </c>
      <c r="D960" s="47">
        <v>0</v>
      </c>
    </row>
    <row r="961" spans="1:4" s="38" customFormat="1" x14ac:dyDescent="0.2">
      <c r="A961" s="92"/>
      <c r="B961" s="85" t="s">
        <v>222</v>
      </c>
      <c r="C961" s="91">
        <f>C921+C945+C956+0+C953</f>
        <v>235063200</v>
      </c>
      <c r="D961" s="91">
        <f>D921+D945+D956+0+D953</f>
        <v>1018600</v>
      </c>
    </row>
    <row r="962" spans="1:4" s="38" customFormat="1" x14ac:dyDescent="0.2">
      <c r="A962" s="57"/>
      <c r="B962" s="104"/>
      <c r="C962" s="82"/>
      <c r="D962" s="82"/>
    </row>
    <row r="963" spans="1:4" s="38" customFormat="1" x14ac:dyDescent="0.2">
      <c r="A963" s="55"/>
      <c r="B963" s="34"/>
      <c r="C963" s="88"/>
      <c r="D963" s="88"/>
    </row>
    <row r="964" spans="1:4" s="38" customFormat="1" ht="19.5" x14ac:dyDescent="0.2">
      <c r="A964" s="50" t="s">
        <v>558</v>
      </c>
      <c r="B964" s="48"/>
      <c r="C964" s="88"/>
      <c r="D964" s="88"/>
    </row>
    <row r="965" spans="1:4" s="38" customFormat="1" ht="19.5" x14ac:dyDescent="0.2">
      <c r="A965" s="50" t="s">
        <v>233</v>
      </c>
      <c r="B965" s="48"/>
      <c r="C965" s="88"/>
      <c r="D965" s="88"/>
    </row>
    <row r="966" spans="1:4" s="38" customFormat="1" ht="19.5" x14ac:dyDescent="0.2">
      <c r="A966" s="50" t="s">
        <v>323</v>
      </c>
      <c r="B966" s="48"/>
      <c r="C966" s="88"/>
      <c r="D966" s="88"/>
    </row>
    <row r="967" spans="1:4" s="38" customFormat="1" ht="19.5" x14ac:dyDescent="0.2">
      <c r="A967" s="50" t="s">
        <v>517</v>
      </c>
      <c r="B967" s="48"/>
      <c r="C967" s="88"/>
      <c r="D967" s="88"/>
    </row>
    <row r="968" spans="1:4" s="38" customFormat="1" x14ac:dyDescent="0.2">
      <c r="A968" s="50"/>
      <c r="B968" s="41"/>
      <c r="C968" s="82"/>
      <c r="D968" s="82"/>
    </row>
    <row r="969" spans="1:4" s="38" customFormat="1" ht="20.25" customHeight="1" x14ac:dyDescent="0.2">
      <c r="A969" s="51">
        <v>410000</v>
      </c>
      <c r="B969" s="43" t="s">
        <v>83</v>
      </c>
      <c r="C969" s="89">
        <f>C970+C975+C993+0+C991</f>
        <v>7763100</v>
      </c>
      <c r="D969" s="89">
        <f>D970+D975+D993+0+D991</f>
        <v>0</v>
      </c>
    </row>
    <row r="970" spans="1:4" s="38" customFormat="1" ht="19.5" x14ac:dyDescent="0.2">
      <c r="A970" s="51">
        <v>411000</v>
      </c>
      <c r="B970" s="43" t="s">
        <v>194</v>
      </c>
      <c r="C970" s="89">
        <f t="shared" ref="C970" si="201">SUM(C971:C974)</f>
        <v>2717600</v>
      </c>
      <c r="D970" s="89">
        <f t="shared" ref="D970" si="202">SUM(D971:D974)</f>
        <v>0</v>
      </c>
    </row>
    <row r="971" spans="1:4" s="38" customFormat="1" x14ac:dyDescent="0.2">
      <c r="A971" s="53">
        <v>411100</v>
      </c>
      <c r="B971" s="46" t="s">
        <v>84</v>
      </c>
      <c r="C971" s="88">
        <v>2510600</v>
      </c>
      <c r="D971" s="47">
        <v>0</v>
      </c>
    </row>
    <row r="972" spans="1:4" s="38" customFormat="1" ht="37.5" x14ac:dyDescent="0.2">
      <c r="A972" s="53">
        <v>411200</v>
      </c>
      <c r="B972" s="46" t="s">
        <v>207</v>
      </c>
      <c r="C972" s="88">
        <v>70000</v>
      </c>
      <c r="D972" s="47">
        <v>0</v>
      </c>
    </row>
    <row r="973" spans="1:4" s="38" customFormat="1" ht="37.5" x14ac:dyDescent="0.2">
      <c r="A973" s="53">
        <v>411300</v>
      </c>
      <c r="B973" s="46" t="s">
        <v>85</v>
      </c>
      <c r="C973" s="88">
        <v>100000</v>
      </c>
      <c r="D973" s="47">
        <v>0</v>
      </c>
    </row>
    <row r="974" spans="1:4" s="38" customFormat="1" x14ac:dyDescent="0.2">
      <c r="A974" s="53">
        <v>411400</v>
      </c>
      <c r="B974" s="46" t="s">
        <v>86</v>
      </c>
      <c r="C974" s="88">
        <v>37000</v>
      </c>
      <c r="D974" s="47">
        <v>0</v>
      </c>
    </row>
    <row r="975" spans="1:4" s="38" customFormat="1" ht="40.5" customHeight="1" x14ac:dyDescent="0.2">
      <c r="A975" s="51">
        <v>412000</v>
      </c>
      <c r="B975" s="48" t="s">
        <v>199</v>
      </c>
      <c r="C975" s="89">
        <f>SUM(C976:C990)</f>
        <v>3141500</v>
      </c>
      <c r="D975" s="89">
        <f>SUM(D976:D990)</f>
        <v>0</v>
      </c>
    </row>
    <row r="976" spans="1:4" s="38" customFormat="1" x14ac:dyDescent="0.2">
      <c r="A976" s="53">
        <v>412100</v>
      </c>
      <c r="B976" s="46" t="s">
        <v>87</v>
      </c>
      <c r="C976" s="88">
        <v>5000</v>
      </c>
      <c r="D976" s="47">
        <v>0</v>
      </c>
    </row>
    <row r="977" spans="1:4" s="38" customFormat="1" ht="37.5" x14ac:dyDescent="0.2">
      <c r="A977" s="53">
        <v>412200</v>
      </c>
      <c r="B977" s="46" t="s">
        <v>208</v>
      </c>
      <c r="C977" s="88">
        <v>70000</v>
      </c>
      <c r="D977" s="47">
        <v>0</v>
      </c>
    </row>
    <row r="978" spans="1:4" s="38" customFormat="1" x14ac:dyDescent="0.2">
      <c r="A978" s="53">
        <v>412300</v>
      </c>
      <c r="B978" s="46" t="s">
        <v>88</v>
      </c>
      <c r="C978" s="88">
        <v>19000</v>
      </c>
      <c r="D978" s="47">
        <v>0</v>
      </c>
    </row>
    <row r="979" spans="1:4" s="38" customFormat="1" x14ac:dyDescent="0.2">
      <c r="A979" s="53">
        <v>412500</v>
      </c>
      <c r="B979" s="46" t="s">
        <v>90</v>
      </c>
      <c r="C979" s="88">
        <v>9000</v>
      </c>
      <c r="D979" s="47">
        <v>0</v>
      </c>
    </row>
    <row r="980" spans="1:4" s="38" customFormat="1" x14ac:dyDescent="0.2">
      <c r="A980" s="53">
        <v>412600</v>
      </c>
      <c r="B980" s="46" t="s">
        <v>209</v>
      </c>
      <c r="C980" s="88">
        <v>20000</v>
      </c>
      <c r="D980" s="47">
        <v>0</v>
      </c>
    </row>
    <row r="981" spans="1:4" s="38" customFormat="1" x14ac:dyDescent="0.2">
      <c r="A981" s="53">
        <v>412700</v>
      </c>
      <c r="B981" s="46" t="s">
        <v>196</v>
      </c>
      <c r="C981" s="88">
        <v>2580000</v>
      </c>
      <c r="D981" s="47">
        <v>0</v>
      </c>
    </row>
    <row r="982" spans="1:4" s="38" customFormat="1" x14ac:dyDescent="0.2">
      <c r="A982" s="53">
        <v>412700</v>
      </c>
      <c r="B982" s="46" t="s">
        <v>559</v>
      </c>
      <c r="C982" s="88">
        <v>40000</v>
      </c>
      <c r="D982" s="47">
        <v>0</v>
      </c>
    </row>
    <row r="983" spans="1:4" s="38" customFormat="1" x14ac:dyDescent="0.2">
      <c r="A983" s="53">
        <v>412700</v>
      </c>
      <c r="B983" s="46" t="s">
        <v>560</v>
      </c>
      <c r="C983" s="88">
        <v>40000</v>
      </c>
      <c r="D983" s="47">
        <v>0</v>
      </c>
    </row>
    <row r="984" spans="1:4" s="38" customFormat="1" x14ac:dyDescent="0.2">
      <c r="A984" s="53">
        <v>412700</v>
      </c>
      <c r="B984" s="46" t="s">
        <v>344</v>
      </c>
      <c r="C984" s="88">
        <v>160000</v>
      </c>
      <c r="D984" s="47">
        <v>0</v>
      </c>
    </row>
    <row r="985" spans="1:4" s="38" customFormat="1" x14ac:dyDescent="0.2">
      <c r="A985" s="53">
        <v>412900</v>
      </c>
      <c r="B985" s="83" t="s">
        <v>518</v>
      </c>
      <c r="C985" s="88">
        <v>2000</v>
      </c>
      <c r="D985" s="47">
        <v>0</v>
      </c>
    </row>
    <row r="986" spans="1:4" s="38" customFormat="1" x14ac:dyDescent="0.2">
      <c r="A986" s="53">
        <v>412900</v>
      </c>
      <c r="B986" s="83" t="s">
        <v>287</v>
      </c>
      <c r="C986" s="88">
        <v>150000</v>
      </c>
      <c r="D986" s="47">
        <v>0</v>
      </c>
    </row>
    <row r="987" spans="1:4" s="38" customFormat="1" x14ac:dyDescent="0.2">
      <c r="A987" s="53">
        <v>412900</v>
      </c>
      <c r="B987" s="83" t="s">
        <v>304</v>
      </c>
      <c r="C987" s="88">
        <v>4000</v>
      </c>
      <c r="D987" s="47">
        <v>0</v>
      </c>
    </row>
    <row r="988" spans="1:4" s="38" customFormat="1" ht="37.5" x14ac:dyDescent="0.2">
      <c r="A988" s="53">
        <v>412900</v>
      </c>
      <c r="B988" s="83" t="s">
        <v>561</v>
      </c>
      <c r="C988" s="88">
        <v>35000</v>
      </c>
      <c r="D988" s="47">
        <v>0</v>
      </c>
    </row>
    <row r="989" spans="1:4" s="38" customFormat="1" ht="37.5" x14ac:dyDescent="0.2">
      <c r="A989" s="53">
        <v>412900</v>
      </c>
      <c r="B989" s="83" t="s">
        <v>305</v>
      </c>
      <c r="C989" s="88">
        <v>2500</v>
      </c>
      <c r="D989" s="47">
        <v>0</v>
      </c>
    </row>
    <row r="990" spans="1:4" s="38" customFormat="1" ht="37.5" x14ac:dyDescent="0.2">
      <c r="A990" s="53">
        <v>412900</v>
      </c>
      <c r="B990" s="46" t="s">
        <v>306</v>
      </c>
      <c r="C990" s="88">
        <v>5000</v>
      </c>
      <c r="D990" s="47">
        <v>0</v>
      </c>
    </row>
    <row r="991" spans="1:4" s="49" customFormat="1" ht="20.25" customHeight="1" x14ac:dyDescent="0.2">
      <c r="A991" s="51">
        <v>414000</v>
      </c>
      <c r="B991" s="48" t="s">
        <v>100</v>
      </c>
      <c r="C991" s="89">
        <f t="shared" ref="C991:D991" si="203">C992</f>
        <v>50000</v>
      </c>
      <c r="D991" s="89">
        <f t="shared" si="203"/>
        <v>0</v>
      </c>
    </row>
    <row r="992" spans="1:4" s="38" customFormat="1" x14ac:dyDescent="0.2">
      <c r="A992" s="53">
        <v>414100</v>
      </c>
      <c r="B992" s="46" t="s">
        <v>345</v>
      </c>
      <c r="C992" s="88">
        <v>50000</v>
      </c>
      <c r="D992" s="47">
        <v>0</v>
      </c>
    </row>
    <row r="993" spans="1:4" s="49" customFormat="1" ht="20.25" customHeight="1" x14ac:dyDescent="0.2">
      <c r="A993" s="51">
        <v>415000</v>
      </c>
      <c r="B993" s="48" t="s">
        <v>47</v>
      </c>
      <c r="C993" s="89">
        <f>SUM(C994:C1000)</f>
        <v>1854000</v>
      </c>
      <c r="D993" s="89">
        <f>SUM(D994:D1000)</f>
        <v>0</v>
      </c>
    </row>
    <row r="994" spans="1:4" s="38" customFormat="1" x14ac:dyDescent="0.2">
      <c r="A994" s="53">
        <v>415200</v>
      </c>
      <c r="B994" s="46" t="s">
        <v>346</v>
      </c>
      <c r="C994" s="88">
        <v>30000</v>
      </c>
      <c r="D994" s="47">
        <v>0</v>
      </c>
    </row>
    <row r="995" spans="1:4" s="38" customFormat="1" x14ac:dyDescent="0.2">
      <c r="A995" s="53">
        <v>415200</v>
      </c>
      <c r="B995" s="46" t="s">
        <v>254</v>
      </c>
      <c r="C995" s="88">
        <v>1040000</v>
      </c>
      <c r="D995" s="47">
        <v>0</v>
      </c>
    </row>
    <row r="996" spans="1:4" s="38" customFormat="1" x14ac:dyDescent="0.2">
      <c r="A996" s="53">
        <v>415200</v>
      </c>
      <c r="B996" s="46" t="s">
        <v>274</v>
      </c>
      <c r="C996" s="88">
        <v>0</v>
      </c>
      <c r="D996" s="47">
        <v>0</v>
      </c>
    </row>
    <row r="997" spans="1:4" s="38" customFormat="1" x14ac:dyDescent="0.2">
      <c r="A997" s="53">
        <v>415200</v>
      </c>
      <c r="B997" s="46" t="s">
        <v>255</v>
      </c>
      <c r="C997" s="88">
        <v>100000</v>
      </c>
      <c r="D997" s="47">
        <v>0</v>
      </c>
    </row>
    <row r="998" spans="1:4" s="38" customFormat="1" x14ac:dyDescent="0.2">
      <c r="A998" s="53">
        <v>415200</v>
      </c>
      <c r="B998" s="46" t="s">
        <v>562</v>
      </c>
      <c r="C998" s="88">
        <v>24000</v>
      </c>
      <c r="D998" s="47">
        <v>0</v>
      </c>
    </row>
    <row r="999" spans="1:4" s="38" customFormat="1" x14ac:dyDescent="0.2">
      <c r="A999" s="53">
        <v>415200</v>
      </c>
      <c r="B999" s="46" t="s">
        <v>251</v>
      </c>
      <c r="C999" s="88">
        <v>0</v>
      </c>
      <c r="D999" s="47">
        <v>0</v>
      </c>
    </row>
    <row r="1000" spans="1:4" s="38" customFormat="1" ht="37.5" x14ac:dyDescent="0.2">
      <c r="A1000" s="53">
        <v>415200</v>
      </c>
      <c r="B1000" s="46" t="s">
        <v>256</v>
      </c>
      <c r="C1000" s="88">
        <v>660000</v>
      </c>
      <c r="D1000" s="47">
        <v>0</v>
      </c>
    </row>
    <row r="1001" spans="1:4" s="49" customFormat="1" ht="40.5" customHeight="1" x14ac:dyDescent="0.2">
      <c r="A1001" s="51">
        <v>480000</v>
      </c>
      <c r="B1001" s="48" t="s">
        <v>142</v>
      </c>
      <c r="C1001" s="89">
        <f>C1002+C1006</f>
        <v>3842000</v>
      </c>
      <c r="D1001" s="89">
        <f>D1002+D1006</f>
        <v>0</v>
      </c>
    </row>
    <row r="1002" spans="1:4" s="49" customFormat="1" ht="19.5" x14ac:dyDescent="0.2">
      <c r="A1002" s="51">
        <v>487000</v>
      </c>
      <c r="B1002" s="48" t="s">
        <v>193</v>
      </c>
      <c r="C1002" s="89">
        <f>SUM(C1003:C1005)</f>
        <v>1296000</v>
      </c>
      <c r="D1002" s="89">
        <f>SUM(D1003:D1005)</f>
        <v>0</v>
      </c>
    </row>
    <row r="1003" spans="1:4" s="38" customFormat="1" x14ac:dyDescent="0.2">
      <c r="A1003" s="53">
        <v>487300</v>
      </c>
      <c r="B1003" s="46" t="s">
        <v>347</v>
      </c>
      <c r="C1003" s="88">
        <v>900000</v>
      </c>
      <c r="D1003" s="47">
        <v>0</v>
      </c>
    </row>
    <row r="1004" spans="1:4" s="38" customFormat="1" x14ac:dyDescent="0.2">
      <c r="A1004" s="53">
        <v>487300</v>
      </c>
      <c r="B1004" s="46" t="s">
        <v>563</v>
      </c>
      <c r="C1004" s="88">
        <v>350000</v>
      </c>
      <c r="D1004" s="47">
        <v>0</v>
      </c>
    </row>
    <row r="1005" spans="1:4" s="38" customFormat="1" x14ac:dyDescent="0.2">
      <c r="A1005" s="53">
        <v>487300</v>
      </c>
      <c r="B1005" s="46" t="s">
        <v>486</v>
      </c>
      <c r="C1005" s="88">
        <v>46000</v>
      </c>
      <c r="D1005" s="47">
        <v>0</v>
      </c>
    </row>
    <row r="1006" spans="1:4" s="49" customFormat="1" ht="19.5" x14ac:dyDescent="0.2">
      <c r="A1006" s="51">
        <v>488000</v>
      </c>
      <c r="B1006" s="48" t="s">
        <v>99</v>
      </c>
      <c r="C1006" s="89">
        <f>SUM(C1007:C1011)</f>
        <v>2546000</v>
      </c>
      <c r="D1006" s="89">
        <f>SUM(D1007:D1011)</f>
        <v>0</v>
      </c>
    </row>
    <row r="1007" spans="1:4" s="38" customFormat="1" x14ac:dyDescent="0.2">
      <c r="A1007" s="53">
        <v>488100</v>
      </c>
      <c r="B1007" s="46" t="s">
        <v>99</v>
      </c>
      <c r="C1007" s="88">
        <v>140000</v>
      </c>
      <c r="D1007" s="47">
        <v>0</v>
      </c>
    </row>
    <row r="1008" spans="1:4" s="38" customFormat="1" x14ac:dyDescent="0.2">
      <c r="A1008" s="53">
        <v>488100</v>
      </c>
      <c r="B1008" s="46" t="s">
        <v>275</v>
      </c>
      <c r="C1008" s="88">
        <v>56000</v>
      </c>
      <c r="D1008" s="47">
        <v>0</v>
      </c>
    </row>
    <row r="1009" spans="1:4" s="38" customFormat="1" x14ac:dyDescent="0.2">
      <c r="A1009" s="53">
        <v>488100</v>
      </c>
      <c r="B1009" s="46" t="s">
        <v>276</v>
      </c>
      <c r="C1009" s="88">
        <v>1750000</v>
      </c>
      <c r="D1009" s="47">
        <v>0</v>
      </c>
    </row>
    <row r="1010" spans="1:4" s="38" customFormat="1" ht="37.5" x14ac:dyDescent="0.2">
      <c r="A1010" s="53">
        <v>488100</v>
      </c>
      <c r="B1010" s="46" t="s">
        <v>564</v>
      </c>
      <c r="C1010" s="88">
        <v>100000</v>
      </c>
      <c r="D1010" s="47">
        <v>0</v>
      </c>
    </row>
    <row r="1011" spans="1:4" s="38" customFormat="1" x14ac:dyDescent="0.2">
      <c r="A1011" s="53">
        <v>488100</v>
      </c>
      <c r="B1011" s="46" t="s">
        <v>565</v>
      </c>
      <c r="C1011" s="88">
        <v>500000</v>
      </c>
      <c r="D1011" s="47">
        <v>0</v>
      </c>
    </row>
    <row r="1012" spans="1:4" s="38" customFormat="1" ht="40.5" customHeight="1" x14ac:dyDescent="0.2">
      <c r="A1012" s="51">
        <v>510000</v>
      </c>
      <c r="B1012" s="48" t="s">
        <v>146</v>
      </c>
      <c r="C1012" s="89">
        <f t="shared" ref="C1012" si="204">C1013+C1018+C1016</f>
        <v>1375000</v>
      </c>
      <c r="D1012" s="89">
        <f t="shared" ref="D1012" si="205">D1013+D1018+D1016</f>
        <v>0</v>
      </c>
    </row>
    <row r="1013" spans="1:4" s="38" customFormat="1" ht="19.5" x14ac:dyDescent="0.2">
      <c r="A1013" s="51">
        <v>511000</v>
      </c>
      <c r="B1013" s="48" t="s">
        <v>147</v>
      </c>
      <c r="C1013" s="89">
        <f t="shared" ref="C1013" si="206">SUM(C1014:C1015)</f>
        <v>1371500</v>
      </c>
      <c r="D1013" s="89">
        <f t="shared" ref="D1013" si="207">SUM(D1014:D1015)</f>
        <v>0</v>
      </c>
    </row>
    <row r="1014" spans="1:4" s="38" customFormat="1" x14ac:dyDescent="0.2">
      <c r="A1014" s="53">
        <v>511300</v>
      </c>
      <c r="B1014" s="46" t="s">
        <v>150</v>
      </c>
      <c r="C1014" s="88">
        <v>10000</v>
      </c>
      <c r="D1014" s="47">
        <v>0</v>
      </c>
    </row>
    <row r="1015" spans="1:4" s="38" customFormat="1" x14ac:dyDescent="0.2">
      <c r="A1015" s="53">
        <v>511700</v>
      </c>
      <c r="B1015" s="46" t="s">
        <v>153</v>
      </c>
      <c r="C1015" s="88">
        <v>1361500</v>
      </c>
      <c r="D1015" s="47">
        <v>0</v>
      </c>
    </row>
    <row r="1016" spans="1:4" s="49" customFormat="1" ht="19.5" x14ac:dyDescent="0.2">
      <c r="A1016" s="51">
        <v>513000</v>
      </c>
      <c r="B1016" s="48" t="s">
        <v>155</v>
      </c>
      <c r="C1016" s="44">
        <f t="shared" ref="C1016:D1016" si="208">C1017</f>
        <v>0</v>
      </c>
      <c r="D1016" s="44">
        <f t="shared" si="208"/>
        <v>0</v>
      </c>
    </row>
    <row r="1017" spans="1:4" s="38" customFormat="1" x14ac:dyDescent="0.2">
      <c r="A1017" s="53">
        <v>513700</v>
      </c>
      <c r="B1017" s="46" t="s">
        <v>156</v>
      </c>
      <c r="C1017" s="88">
        <v>0</v>
      </c>
      <c r="D1017" s="47">
        <v>0</v>
      </c>
    </row>
    <row r="1018" spans="1:4" s="38" customFormat="1" ht="39" x14ac:dyDescent="0.2">
      <c r="A1018" s="51">
        <v>516000</v>
      </c>
      <c r="B1018" s="48" t="s">
        <v>157</v>
      </c>
      <c r="C1018" s="89">
        <f t="shared" ref="C1018:D1018" si="209">SUM(C1019)</f>
        <v>3500</v>
      </c>
      <c r="D1018" s="89">
        <f t="shared" si="209"/>
        <v>0</v>
      </c>
    </row>
    <row r="1019" spans="1:4" s="38" customFormat="1" x14ac:dyDescent="0.2">
      <c r="A1019" s="53">
        <v>516100</v>
      </c>
      <c r="B1019" s="46" t="s">
        <v>157</v>
      </c>
      <c r="C1019" s="88">
        <v>3500</v>
      </c>
      <c r="D1019" s="47">
        <v>0</v>
      </c>
    </row>
    <row r="1020" spans="1:4" s="49" customFormat="1" ht="19.5" x14ac:dyDescent="0.2">
      <c r="A1020" s="51">
        <v>610000</v>
      </c>
      <c r="B1020" s="48" t="s">
        <v>165</v>
      </c>
      <c r="C1020" s="89">
        <f t="shared" ref="C1020:C1021" si="210">C1021</f>
        <v>0</v>
      </c>
      <c r="D1020" s="89">
        <f>D1021</f>
        <v>0</v>
      </c>
    </row>
    <row r="1021" spans="1:4" s="49" customFormat="1" ht="19.5" x14ac:dyDescent="0.2">
      <c r="A1021" s="51">
        <v>611000</v>
      </c>
      <c r="B1021" s="48" t="s">
        <v>110</v>
      </c>
      <c r="C1021" s="89">
        <f t="shared" si="210"/>
        <v>0</v>
      </c>
      <c r="D1021" s="89">
        <f>D1022</f>
        <v>0</v>
      </c>
    </row>
    <row r="1022" spans="1:4" s="38" customFormat="1" x14ac:dyDescent="0.2">
      <c r="A1022" s="53">
        <v>611200</v>
      </c>
      <c r="B1022" s="46" t="s">
        <v>216</v>
      </c>
      <c r="C1022" s="88">
        <v>0</v>
      </c>
      <c r="D1022" s="47">
        <v>0</v>
      </c>
    </row>
    <row r="1023" spans="1:4" s="49" customFormat="1" ht="19.5" x14ac:dyDescent="0.2">
      <c r="A1023" s="51">
        <v>630000</v>
      </c>
      <c r="B1023" s="48" t="s">
        <v>184</v>
      </c>
      <c r="C1023" s="89">
        <f>0+C1024</f>
        <v>92000</v>
      </c>
      <c r="D1023" s="89">
        <f>0+D1024</f>
        <v>0</v>
      </c>
    </row>
    <row r="1024" spans="1:4" s="49" customFormat="1" ht="19.5" x14ac:dyDescent="0.2">
      <c r="A1024" s="51">
        <v>638000</v>
      </c>
      <c r="B1024" s="48" t="s">
        <v>121</v>
      </c>
      <c r="C1024" s="89">
        <f t="shared" ref="C1024:D1024" si="211">C1025</f>
        <v>92000</v>
      </c>
      <c r="D1024" s="89">
        <f t="shared" si="211"/>
        <v>0</v>
      </c>
    </row>
    <row r="1025" spans="1:4" s="38" customFormat="1" x14ac:dyDescent="0.2">
      <c r="A1025" s="53">
        <v>638100</v>
      </c>
      <c r="B1025" s="46" t="s">
        <v>189</v>
      </c>
      <c r="C1025" s="88">
        <v>92000</v>
      </c>
      <c r="D1025" s="47">
        <v>0</v>
      </c>
    </row>
    <row r="1026" spans="1:4" s="38" customFormat="1" x14ac:dyDescent="0.2">
      <c r="A1026" s="92"/>
      <c r="B1026" s="85" t="s">
        <v>222</v>
      </c>
      <c r="C1026" s="91">
        <f>C969+C1001+C1012+C1023+C1020</f>
        <v>13072100</v>
      </c>
      <c r="D1026" s="91">
        <f>D969+D1001+D1012+D1023+D1020</f>
        <v>0</v>
      </c>
    </row>
    <row r="1027" spans="1:4" s="38" customFormat="1" x14ac:dyDescent="0.2">
      <c r="A1027" s="57"/>
      <c r="B1027" s="34"/>
      <c r="C1027" s="88"/>
      <c r="D1027" s="88"/>
    </row>
    <row r="1028" spans="1:4" s="38" customFormat="1" x14ac:dyDescent="0.2">
      <c r="A1028" s="55"/>
      <c r="B1028" s="34"/>
      <c r="C1028" s="88"/>
      <c r="D1028" s="88"/>
    </row>
    <row r="1029" spans="1:4" s="38" customFormat="1" ht="19.5" x14ac:dyDescent="0.2">
      <c r="A1029" s="50" t="s">
        <v>566</v>
      </c>
      <c r="B1029" s="48"/>
      <c r="C1029" s="88"/>
      <c r="D1029" s="88"/>
    </row>
    <row r="1030" spans="1:4" s="38" customFormat="1" ht="19.5" x14ac:dyDescent="0.2">
      <c r="A1030" s="50" t="s">
        <v>233</v>
      </c>
      <c r="B1030" s="48"/>
      <c r="C1030" s="88"/>
      <c r="D1030" s="88"/>
    </row>
    <row r="1031" spans="1:4" s="38" customFormat="1" ht="19.5" x14ac:dyDescent="0.2">
      <c r="A1031" s="50" t="s">
        <v>324</v>
      </c>
      <c r="B1031" s="48"/>
      <c r="C1031" s="88"/>
      <c r="D1031" s="88"/>
    </row>
    <row r="1032" spans="1:4" s="38" customFormat="1" ht="19.5" x14ac:dyDescent="0.2">
      <c r="A1032" s="50" t="s">
        <v>567</v>
      </c>
      <c r="B1032" s="48"/>
      <c r="C1032" s="88"/>
      <c r="D1032" s="88"/>
    </row>
    <row r="1033" spans="1:4" s="38" customFormat="1" x14ac:dyDescent="0.2">
      <c r="A1033" s="50"/>
      <c r="B1033" s="41"/>
      <c r="C1033" s="82"/>
      <c r="D1033" s="82"/>
    </row>
    <row r="1034" spans="1:4" s="38" customFormat="1" ht="20.25" customHeight="1" x14ac:dyDescent="0.2">
      <c r="A1034" s="51">
        <v>410000</v>
      </c>
      <c r="B1034" s="43" t="s">
        <v>83</v>
      </c>
      <c r="C1034" s="89">
        <f>C1035+C1040+C1053</f>
        <v>253049900</v>
      </c>
      <c r="D1034" s="89">
        <f>D1035+D1040+D1053</f>
        <v>401500</v>
      </c>
    </row>
    <row r="1035" spans="1:4" s="38" customFormat="1" ht="19.5" x14ac:dyDescent="0.2">
      <c r="A1035" s="51">
        <v>411000</v>
      </c>
      <c r="B1035" s="43" t="s">
        <v>194</v>
      </c>
      <c r="C1035" s="89">
        <f t="shared" ref="C1035" si="212">SUM(C1036:C1039)</f>
        <v>231039000</v>
      </c>
      <c r="D1035" s="89">
        <f t="shared" ref="D1035" si="213">SUM(D1036:D1039)</f>
        <v>0</v>
      </c>
    </row>
    <row r="1036" spans="1:4" s="38" customFormat="1" x14ac:dyDescent="0.2">
      <c r="A1036" s="53">
        <v>411100</v>
      </c>
      <c r="B1036" s="46" t="s">
        <v>84</v>
      </c>
      <c r="C1036" s="88">
        <v>217539000</v>
      </c>
      <c r="D1036" s="88">
        <v>0</v>
      </c>
    </row>
    <row r="1037" spans="1:4" s="38" customFormat="1" ht="37.5" x14ac:dyDescent="0.2">
      <c r="A1037" s="53">
        <v>411200</v>
      </c>
      <c r="B1037" s="46" t="s">
        <v>207</v>
      </c>
      <c r="C1037" s="88">
        <v>7400000</v>
      </c>
      <c r="D1037" s="88">
        <v>0</v>
      </c>
    </row>
    <row r="1038" spans="1:4" s="38" customFormat="1" ht="37.5" x14ac:dyDescent="0.2">
      <c r="A1038" s="53">
        <v>411300</v>
      </c>
      <c r="B1038" s="46" t="s">
        <v>85</v>
      </c>
      <c r="C1038" s="88">
        <v>4500000</v>
      </c>
      <c r="D1038" s="88">
        <v>0</v>
      </c>
    </row>
    <row r="1039" spans="1:4" s="38" customFormat="1" x14ac:dyDescent="0.2">
      <c r="A1039" s="53">
        <v>411400</v>
      </c>
      <c r="B1039" s="46" t="s">
        <v>86</v>
      </c>
      <c r="C1039" s="88">
        <v>1600000</v>
      </c>
      <c r="D1039" s="88">
        <v>0</v>
      </c>
    </row>
    <row r="1040" spans="1:4" s="38" customFormat="1" ht="40.5" customHeight="1" x14ac:dyDescent="0.2">
      <c r="A1040" s="51">
        <v>412000</v>
      </c>
      <c r="B1040" s="48" t="s">
        <v>199</v>
      </c>
      <c r="C1040" s="89">
        <f>SUM(C1041:C1052)</f>
        <v>17810900</v>
      </c>
      <c r="D1040" s="89">
        <f>SUM(D1041:D1052)</f>
        <v>401500</v>
      </c>
    </row>
    <row r="1041" spans="1:4" s="38" customFormat="1" x14ac:dyDescent="0.2">
      <c r="A1041" s="53">
        <v>412100</v>
      </c>
      <c r="B1041" s="46" t="s">
        <v>87</v>
      </c>
      <c r="C1041" s="88">
        <v>5900</v>
      </c>
      <c r="D1041" s="88">
        <v>0</v>
      </c>
    </row>
    <row r="1042" spans="1:4" s="38" customFormat="1" ht="37.5" x14ac:dyDescent="0.2">
      <c r="A1042" s="53">
        <v>412200</v>
      </c>
      <c r="B1042" s="46" t="s">
        <v>208</v>
      </c>
      <c r="C1042" s="88">
        <v>8100000</v>
      </c>
      <c r="D1042" s="88">
        <v>56800</v>
      </c>
    </row>
    <row r="1043" spans="1:4" s="38" customFormat="1" x14ac:dyDescent="0.2">
      <c r="A1043" s="53">
        <v>412300</v>
      </c>
      <c r="B1043" s="46" t="s">
        <v>88</v>
      </c>
      <c r="C1043" s="88">
        <v>1100000</v>
      </c>
      <c r="D1043" s="88">
        <v>37700</v>
      </c>
    </row>
    <row r="1044" spans="1:4" s="38" customFormat="1" x14ac:dyDescent="0.2">
      <c r="A1044" s="53">
        <v>412300</v>
      </c>
      <c r="B1044" s="46" t="s">
        <v>293</v>
      </c>
      <c r="C1044" s="88">
        <v>4500000</v>
      </c>
      <c r="D1044" s="88">
        <v>0</v>
      </c>
    </row>
    <row r="1045" spans="1:4" s="38" customFormat="1" x14ac:dyDescent="0.2">
      <c r="A1045" s="53">
        <v>412400</v>
      </c>
      <c r="B1045" s="46" t="s">
        <v>89</v>
      </c>
      <c r="C1045" s="88">
        <v>430000</v>
      </c>
      <c r="D1045" s="88">
        <v>50000</v>
      </c>
    </row>
    <row r="1046" spans="1:4" s="38" customFormat="1" x14ac:dyDescent="0.2">
      <c r="A1046" s="53">
        <v>412500</v>
      </c>
      <c r="B1046" s="46" t="s">
        <v>90</v>
      </c>
      <c r="C1046" s="88">
        <v>600000</v>
      </c>
      <c r="D1046" s="88">
        <v>100500</v>
      </c>
    </row>
    <row r="1047" spans="1:4" s="38" customFormat="1" x14ac:dyDescent="0.2">
      <c r="A1047" s="53">
        <v>412600</v>
      </c>
      <c r="B1047" s="46" t="s">
        <v>209</v>
      </c>
      <c r="C1047" s="88">
        <v>190000</v>
      </c>
      <c r="D1047" s="88">
        <v>23000</v>
      </c>
    </row>
    <row r="1048" spans="1:4" s="38" customFormat="1" x14ac:dyDescent="0.2">
      <c r="A1048" s="53">
        <v>412700</v>
      </c>
      <c r="B1048" s="46" t="s">
        <v>196</v>
      </c>
      <c r="C1048" s="88">
        <v>200000</v>
      </c>
      <c r="D1048" s="88">
        <v>53500</v>
      </c>
    </row>
    <row r="1049" spans="1:4" s="38" customFormat="1" x14ac:dyDescent="0.2">
      <c r="A1049" s="53">
        <v>412900</v>
      </c>
      <c r="B1049" s="83" t="s">
        <v>287</v>
      </c>
      <c r="C1049" s="88">
        <v>2200000</v>
      </c>
      <c r="D1049" s="88">
        <v>0</v>
      </c>
    </row>
    <row r="1050" spans="1:4" s="38" customFormat="1" ht="37.5" x14ac:dyDescent="0.2">
      <c r="A1050" s="53">
        <v>412900</v>
      </c>
      <c r="B1050" s="83" t="s">
        <v>305</v>
      </c>
      <c r="C1050" s="88">
        <v>25000</v>
      </c>
      <c r="D1050" s="88">
        <v>40000</v>
      </c>
    </row>
    <row r="1051" spans="1:4" s="38" customFormat="1" ht="37.5" x14ac:dyDescent="0.2">
      <c r="A1051" s="53">
        <v>412900</v>
      </c>
      <c r="B1051" s="46" t="s">
        <v>306</v>
      </c>
      <c r="C1051" s="88">
        <v>380000</v>
      </c>
      <c r="D1051" s="88">
        <v>0</v>
      </c>
    </row>
    <row r="1052" spans="1:4" s="38" customFormat="1" x14ac:dyDescent="0.2">
      <c r="A1052" s="53">
        <v>412900</v>
      </c>
      <c r="B1052" s="46" t="s">
        <v>289</v>
      </c>
      <c r="C1052" s="88">
        <v>80000</v>
      </c>
      <c r="D1052" s="88">
        <v>40000</v>
      </c>
    </row>
    <row r="1053" spans="1:4" s="49" customFormat="1" ht="40.5" customHeight="1" x14ac:dyDescent="0.2">
      <c r="A1053" s="51">
        <v>416000</v>
      </c>
      <c r="B1053" s="48" t="s">
        <v>201</v>
      </c>
      <c r="C1053" s="89">
        <f t="shared" ref="C1053" si="214">SUM(C1054:C1054)</f>
        <v>4200000</v>
      </c>
      <c r="D1053" s="89">
        <f t="shared" ref="D1053" si="215">SUM(D1054:D1054)</f>
        <v>0</v>
      </c>
    </row>
    <row r="1054" spans="1:4" s="38" customFormat="1" x14ac:dyDescent="0.2">
      <c r="A1054" s="53">
        <v>416300</v>
      </c>
      <c r="B1054" s="46" t="s">
        <v>487</v>
      </c>
      <c r="C1054" s="88">
        <v>4200000</v>
      </c>
      <c r="D1054" s="88">
        <v>0</v>
      </c>
    </row>
    <row r="1055" spans="1:4" s="38" customFormat="1" ht="19.5" x14ac:dyDescent="0.2">
      <c r="A1055" s="51">
        <v>510000</v>
      </c>
      <c r="B1055" s="48" t="s">
        <v>146</v>
      </c>
      <c r="C1055" s="89">
        <f t="shared" ref="C1055" si="216">C1056+C1060</f>
        <v>450000</v>
      </c>
      <c r="D1055" s="89">
        <f t="shared" ref="D1055" si="217">D1056+D1060</f>
        <v>156700</v>
      </c>
    </row>
    <row r="1056" spans="1:4" s="38" customFormat="1" ht="19.5" x14ac:dyDescent="0.2">
      <c r="A1056" s="51">
        <v>511000</v>
      </c>
      <c r="B1056" s="48" t="s">
        <v>147</v>
      </c>
      <c r="C1056" s="89">
        <f t="shared" ref="C1056" si="218">SUM(C1057:C1059)</f>
        <v>450000</v>
      </c>
      <c r="D1056" s="89">
        <f t="shared" ref="D1056" si="219">SUM(D1057:D1059)</f>
        <v>156700</v>
      </c>
    </row>
    <row r="1057" spans="1:4" s="38" customFormat="1" x14ac:dyDescent="0.2">
      <c r="A1057" s="53">
        <v>511100</v>
      </c>
      <c r="B1057" s="46" t="s">
        <v>148</v>
      </c>
      <c r="C1057" s="88">
        <v>100000</v>
      </c>
      <c r="D1057" s="88">
        <v>11300</v>
      </c>
    </row>
    <row r="1058" spans="1:4" s="38" customFormat="1" ht="37.5" x14ac:dyDescent="0.2">
      <c r="A1058" s="53">
        <v>511200</v>
      </c>
      <c r="B1058" s="46" t="s">
        <v>149</v>
      </c>
      <c r="C1058" s="88">
        <v>200000</v>
      </c>
      <c r="D1058" s="88">
        <v>25400</v>
      </c>
    </row>
    <row r="1059" spans="1:4" s="38" customFormat="1" x14ac:dyDescent="0.2">
      <c r="A1059" s="53">
        <v>511300</v>
      </c>
      <c r="B1059" s="46" t="s">
        <v>150</v>
      </c>
      <c r="C1059" s="88">
        <v>150000</v>
      </c>
      <c r="D1059" s="88">
        <v>120000</v>
      </c>
    </row>
    <row r="1060" spans="1:4" s="49" customFormat="1" ht="39" x14ac:dyDescent="0.2">
      <c r="A1060" s="51">
        <v>516000</v>
      </c>
      <c r="B1060" s="48" t="s">
        <v>157</v>
      </c>
      <c r="C1060" s="89">
        <f t="shared" ref="C1060:D1060" si="220">C1061</f>
        <v>0</v>
      </c>
      <c r="D1060" s="89">
        <f t="shared" si="220"/>
        <v>0</v>
      </c>
    </row>
    <row r="1061" spans="1:4" s="38" customFormat="1" x14ac:dyDescent="0.2">
      <c r="A1061" s="53">
        <v>516100</v>
      </c>
      <c r="B1061" s="46" t="s">
        <v>157</v>
      </c>
      <c r="C1061" s="88">
        <v>0</v>
      </c>
      <c r="D1061" s="88">
        <v>0</v>
      </c>
    </row>
    <row r="1062" spans="1:4" s="49" customFormat="1" ht="19.5" x14ac:dyDescent="0.2">
      <c r="A1062" s="51">
        <v>630000</v>
      </c>
      <c r="B1062" s="48" t="s">
        <v>184</v>
      </c>
      <c r="C1062" s="89">
        <f t="shared" ref="C1062" si="221">C1063+C1065</f>
        <v>6600000</v>
      </c>
      <c r="D1062" s="89">
        <f t="shared" ref="D1062" si="222">D1063+D1065</f>
        <v>0</v>
      </c>
    </row>
    <row r="1063" spans="1:4" s="49" customFormat="1" ht="20.25" customHeight="1" x14ac:dyDescent="0.2">
      <c r="A1063" s="51">
        <v>631000</v>
      </c>
      <c r="B1063" s="48" t="s">
        <v>120</v>
      </c>
      <c r="C1063" s="89">
        <f t="shared" ref="C1063:D1063" si="223">C1064</f>
        <v>100000</v>
      </c>
      <c r="D1063" s="89">
        <f t="shared" si="223"/>
        <v>0</v>
      </c>
    </row>
    <row r="1064" spans="1:4" s="38" customFormat="1" x14ac:dyDescent="0.2">
      <c r="A1064" s="53">
        <v>631900</v>
      </c>
      <c r="B1064" s="46" t="s">
        <v>348</v>
      </c>
      <c r="C1064" s="88">
        <v>100000</v>
      </c>
      <c r="D1064" s="88">
        <v>0</v>
      </c>
    </row>
    <row r="1065" spans="1:4" s="49" customFormat="1" ht="19.5" x14ac:dyDescent="0.2">
      <c r="A1065" s="51">
        <v>638000</v>
      </c>
      <c r="B1065" s="48" t="s">
        <v>121</v>
      </c>
      <c r="C1065" s="89">
        <f t="shared" ref="C1065:D1065" si="224">C1066</f>
        <v>6500000</v>
      </c>
      <c r="D1065" s="89">
        <f t="shared" si="224"/>
        <v>0</v>
      </c>
    </row>
    <row r="1066" spans="1:4" s="38" customFormat="1" x14ac:dyDescent="0.2">
      <c r="A1066" s="53">
        <v>638100</v>
      </c>
      <c r="B1066" s="46" t="s">
        <v>189</v>
      </c>
      <c r="C1066" s="88">
        <v>6500000</v>
      </c>
      <c r="D1066" s="88">
        <v>0</v>
      </c>
    </row>
    <row r="1067" spans="1:4" s="38" customFormat="1" x14ac:dyDescent="0.2">
      <c r="A1067" s="90"/>
      <c r="B1067" s="85" t="s">
        <v>222</v>
      </c>
      <c r="C1067" s="91">
        <f>C1034+C1055+C1062+0</f>
        <v>260099900</v>
      </c>
      <c r="D1067" s="91">
        <f>D1034+D1055+D1062+0</f>
        <v>558200</v>
      </c>
    </row>
    <row r="1068" spans="1:4" s="38" customFormat="1" x14ac:dyDescent="0.2">
      <c r="A1068" s="33"/>
      <c r="B1068" s="34"/>
      <c r="C1068" s="82"/>
      <c r="D1068" s="82"/>
    </row>
    <row r="1069" spans="1:4" s="38" customFormat="1" x14ac:dyDescent="0.2">
      <c r="A1069" s="55"/>
      <c r="B1069" s="34"/>
      <c r="C1069" s="88"/>
      <c r="D1069" s="88"/>
    </row>
    <row r="1070" spans="1:4" s="38" customFormat="1" ht="19.5" x14ac:dyDescent="0.2">
      <c r="A1070" s="50" t="s">
        <v>568</v>
      </c>
      <c r="B1070" s="48"/>
      <c r="C1070" s="88"/>
      <c r="D1070" s="88"/>
    </row>
    <row r="1071" spans="1:4" s="38" customFormat="1" ht="19.5" x14ac:dyDescent="0.2">
      <c r="A1071" s="50" t="s">
        <v>233</v>
      </c>
      <c r="B1071" s="48"/>
      <c r="C1071" s="88"/>
      <c r="D1071" s="88"/>
    </row>
    <row r="1072" spans="1:4" s="38" customFormat="1" ht="19.5" x14ac:dyDescent="0.2">
      <c r="A1072" s="50" t="s">
        <v>349</v>
      </c>
      <c r="B1072" s="48"/>
      <c r="C1072" s="88"/>
      <c r="D1072" s="88"/>
    </row>
    <row r="1073" spans="1:4" s="38" customFormat="1" ht="19.5" x14ac:dyDescent="0.2">
      <c r="A1073" s="50" t="s">
        <v>569</v>
      </c>
      <c r="B1073" s="48"/>
      <c r="C1073" s="88"/>
      <c r="D1073" s="88"/>
    </row>
    <row r="1074" spans="1:4" s="38" customFormat="1" x14ac:dyDescent="0.2">
      <c r="A1074" s="50"/>
      <c r="B1074" s="41"/>
      <c r="C1074" s="82"/>
      <c r="D1074" s="82"/>
    </row>
    <row r="1075" spans="1:4" s="38" customFormat="1" ht="20.25" customHeight="1" x14ac:dyDescent="0.2">
      <c r="A1075" s="51">
        <v>410000</v>
      </c>
      <c r="B1075" s="43" t="s">
        <v>83</v>
      </c>
      <c r="C1075" s="89">
        <f t="shared" ref="C1075" si="225">C1076+C1081</f>
        <v>94580300</v>
      </c>
      <c r="D1075" s="89">
        <f t="shared" ref="D1075" si="226">D1076+D1081</f>
        <v>0</v>
      </c>
    </row>
    <row r="1076" spans="1:4" s="38" customFormat="1" ht="19.5" x14ac:dyDescent="0.2">
      <c r="A1076" s="51">
        <v>411000</v>
      </c>
      <c r="B1076" s="43" t="s">
        <v>194</v>
      </c>
      <c r="C1076" s="89">
        <f t="shared" ref="C1076" si="227">SUM(C1077:C1080)</f>
        <v>94030300</v>
      </c>
      <c r="D1076" s="89">
        <f t="shared" ref="D1076" si="228">SUM(D1077:D1080)</f>
        <v>0</v>
      </c>
    </row>
    <row r="1077" spans="1:4" s="38" customFormat="1" x14ac:dyDescent="0.2">
      <c r="A1077" s="53">
        <v>411100</v>
      </c>
      <c r="B1077" s="46" t="s">
        <v>84</v>
      </c>
      <c r="C1077" s="88">
        <v>90989300</v>
      </c>
      <c r="D1077" s="47">
        <v>0</v>
      </c>
    </row>
    <row r="1078" spans="1:4" s="38" customFormat="1" ht="37.5" x14ac:dyDescent="0.2">
      <c r="A1078" s="53">
        <v>411200</v>
      </c>
      <c r="B1078" s="46" t="s">
        <v>207</v>
      </c>
      <c r="C1078" s="88">
        <v>800000</v>
      </c>
      <c r="D1078" s="47">
        <v>0</v>
      </c>
    </row>
    <row r="1079" spans="1:4" s="38" customFormat="1" ht="37.5" x14ac:dyDescent="0.2">
      <c r="A1079" s="53">
        <v>411300</v>
      </c>
      <c r="B1079" s="46" t="s">
        <v>85</v>
      </c>
      <c r="C1079" s="88">
        <v>1581000</v>
      </c>
      <c r="D1079" s="47">
        <v>0</v>
      </c>
    </row>
    <row r="1080" spans="1:4" s="38" customFormat="1" x14ac:dyDescent="0.2">
      <c r="A1080" s="53">
        <v>411400</v>
      </c>
      <c r="B1080" s="46" t="s">
        <v>86</v>
      </c>
      <c r="C1080" s="88">
        <v>660000</v>
      </c>
      <c r="D1080" s="47">
        <v>0</v>
      </c>
    </row>
    <row r="1081" spans="1:4" s="38" customFormat="1" ht="19.5" x14ac:dyDescent="0.2">
      <c r="A1081" s="51">
        <v>412000</v>
      </c>
      <c r="B1081" s="48" t="s">
        <v>199</v>
      </c>
      <c r="C1081" s="89">
        <f t="shared" ref="C1081" si="229">SUM(C1082:C1083)</f>
        <v>550000</v>
      </c>
      <c r="D1081" s="89">
        <f t="shared" ref="D1081" si="230">SUM(D1082:D1083)</f>
        <v>0</v>
      </c>
    </row>
    <row r="1082" spans="1:4" s="38" customFormat="1" ht="40.5" customHeight="1" x14ac:dyDescent="0.2">
      <c r="A1082" s="53">
        <v>412900</v>
      </c>
      <c r="B1082" s="83" t="s">
        <v>287</v>
      </c>
      <c r="C1082" s="88">
        <v>390000</v>
      </c>
      <c r="D1082" s="47">
        <v>0</v>
      </c>
    </row>
    <row r="1083" spans="1:4" s="38" customFormat="1" ht="37.5" x14ac:dyDescent="0.2">
      <c r="A1083" s="53">
        <v>412900</v>
      </c>
      <c r="B1083" s="46" t="s">
        <v>306</v>
      </c>
      <c r="C1083" s="88">
        <v>160000</v>
      </c>
      <c r="D1083" s="47">
        <v>0</v>
      </c>
    </row>
    <row r="1084" spans="1:4" s="49" customFormat="1" ht="19.5" x14ac:dyDescent="0.2">
      <c r="A1084" s="51">
        <v>480000</v>
      </c>
      <c r="B1084" s="48" t="s">
        <v>142</v>
      </c>
      <c r="C1084" s="89">
        <f t="shared" ref="C1084:D1085" si="231">C1085</f>
        <v>0</v>
      </c>
      <c r="D1084" s="89">
        <f t="shared" si="231"/>
        <v>0</v>
      </c>
    </row>
    <row r="1085" spans="1:4" s="49" customFormat="1" ht="19.5" x14ac:dyDescent="0.2">
      <c r="A1085" s="51">
        <v>487000</v>
      </c>
      <c r="B1085" s="48" t="s">
        <v>193</v>
      </c>
      <c r="C1085" s="89">
        <f t="shared" si="231"/>
        <v>0</v>
      </c>
      <c r="D1085" s="89">
        <f t="shared" si="231"/>
        <v>0</v>
      </c>
    </row>
    <row r="1086" spans="1:4" s="38" customFormat="1" x14ac:dyDescent="0.2">
      <c r="A1086" s="53">
        <v>487300</v>
      </c>
      <c r="B1086" s="46" t="s">
        <v>143</v>
      </c>
      <c r="C1086" s="88">
        <v>0</v>
      </c>
      <c r="D1086" s="47">
        <v>0</v>
      </c>
    </row>
    <row r="1087" spans="1:4" s="49" customFormat="1" ht="19.5" x14ac:dyDescent="0.2">
      <c r="A1087" s="51">
        <v>630000</v>
      </c>
      <c r="B1087" s="48" t="s">
        <v>184</v>
      </c>
      <c r="C1087" s="89">
        <f>0+C1088</f>
        <v>2500000</v>
      </c>
      <c r="D1087" s="89">
        <f>0+D1088</f>
        <v>0</v>
      </c>
    </row>
    <row r="1088" spans="1:4" s="49" customFormat="1" ht="19.5" x14ac:dyDescent="0.2">
      <c r="A1088" s="51">
        <v>638000</v>
      </c>
      <c r="B1088" s="48" t="s">
        <v>121</v>
      </c>
      <c r="C1088" s="89">
        <f t="shared" ref="C1088:D1088" si="232">C1089</f>
        <v>2500000</v>
      </c>
      <c r="D1088" s="89">
        <f t="shared" si="232"/>
        <v>0</v>
      </c>
    </row>
    <row r="1089" spans="1:4" s="38" customFormat="1" x14ac:dyDescent="0.2">
      <c r="A1089" s="53">
        <v>638100</v>
      </c>
      <c r="B1089" s="46" t="s">
        <v>189</v>
      </c>
      <c r="C1089" s="88">
        <v>2500000</v>
      </c>
      <c r="D1089" s="47">
        <v>0</v>
      </c>
    </row>
    <row r="1090" spans="1:4" s="38" customFormat="1" x14ac:dyDescent="0.2">
      <c r="A1090" s="92"/>
      <c r="B1090" s="85" t="s">
        <v>222</v>
      </c>
      <c r="C1090" s="91">
        <f>C1075+0+C1087+C1084</f>
        <v>97080300</v>
      </c>
      <c r="D1090" s="91">
        <f>D1075+0+D1087+D1084</f>
        <v>0</v>
      </c>
    </row>
    <row r="1091" spans="1:4" s="38" customFormat="1" x14ac:dyDescent="0.2">
      <c r="A1091" s="57"/>
      <c r="B1091" s="34"/>
      <c r="C1091" s="82"/>
      <c r="D1091" s="82"/>
    </row>
    <row r="1092" spans="1:4" s="38" customFormat="1" x14ac:dyDescent="0.2">
      <c r="A1092" s="55"/>
      <c r="B1092" s="34"/>
      <c r="C1092" s="88"/>
      <c r="D1092" s="88"/>
    </row>
    <row r="1093" spans="1:4" s="38" customFormat="1" ht="19.5" x14ac:dyDescent="0.2">
      <c r="A1093" s="50" t="s">
        <v>570</v>
      </c>
      <c r="B1093" s="48"/>
      <c r="C1093" s="88"/>
      <c r="D1093" s="88"/>
    </row>
    <row r="1094" spans="1:4" s="38" customFormat="1" ht="19.5" x14ac:dyDescent="0.2">
      <c r="A1094" s="50" t="s">
        <v>233</v>
      </c>
      <c r="B1094" s="48"/>
      <c r="C1094" s="88"/>
      <c r="D1094" s="88"/>
    </row>
    <row r="1095" spans="1:4" s="38" customFormat="1" ht="19.5" x14ac:dyDescent="0.2">
      <c r="A1095" s="50" t="s">
        <v>326</v>
      </c>
      <c r="B1095" s="48"/>
      <c r="C1095" s="88"/>
      <c r="D1095" s="88"/>
    </row>
    <row r="1096" spans="1:4" s="38" customFormat="1" ht="19.5" x14ac:dyDescent="0.2">
      <c r="A1096" s="50" t="s">
        <v>517</v>
      </c>
      <c r="B1096" s="48"/>
      <c r="C1096" s="88"/>
      <c r="D1096" s="88"/>
    </row>
    <row r="1097" spans="1:4" s="38" customFormat="1" x14ac:dyDescent="0.2">
      <c r="A1097" s="50"/>
      <c r="B1097" s="41"/>
      <c r="C1097" s="82"/>
      <c r="D1097" s="82"/>
    </row>
    <row r="1098" spans="1:4" s="38" customFormat="1" ht="20.25" customHeight="1" x14ac:dyDescent="0.2">
      <c r="A1098" s="51">
        <v>410000</v>
      </c>
      <c r="B1098" s="43" t="s">
        <v>83</v>
      </c>
      <c r="C1098" s="89">
        <f t="shared" ref="C1098" si="233">C1099+C1104+C1118</f>
        <v>1953500</v>
      </c>
      <c r="D1098" s="89">
        <f t="shared" ref="D1098" si="234">D1099+D1104+D1118</f>
        <v>0</v>
      </c>
    </row>
    <row r="1099" spans="1:4" s="38" customFormat="1" ht="19.5" x14ac:dyDescent="0.2">
      <c r="A1099" s="51">
        <v>411000</v>
      </c>
      <c r="B1099" s="43" t="s">
        <v>194</v>
      </c>
      <c r="C1099" s="89">
        <f t="shared" ref="C1099" si="235">SUM(C1100:C1103)</f>
        <v>1575800</v>
      </c>
      <c r="D1099" s="89">
        <f t="shared" ref="D1099" si="236">SUM(D1100:D1103)</f>
        <v>0</v>
      </c>
    </row>
    <row r="1100" spans="1:4" s="38" customFormat="1" x14ac:dyDescent="0.2">
      <c r="A1100" s="53">
        <v>411100</v>
      </c>
      <c r="B1100" s="46" t="s">
        <v>84</v>
      </c>
      <c r="C1100" s="88">
        <v>1486000</v>
      </c>
      <c r="D1100" s="47">
        <v>0</v>
      </c>
    </row>
    <row r="1101" spans="1:4" s="38" customFormat="1" ht="37.5" x14ac:dyDescent="0.2">
      <c r="A1101" s="53">
        <v>411200</v>
      </c>
      <c r="B1101" s="46" t="s">
        <v>207</v>
      </c>
      <c r="C1101" s="88">
        <v>40000</v>
      </c>
      <c r="D1101" s="47">
        <v>0</v>
      </c>
    </row>
    <row r="1102" spans="1:4" s="38" customFormat="1" ht="37.5" x14ac:dyDescent="0.2">
      <c r="A1102" s="53">
        <v>411300</v>
      </c>
      <c r="B1102" s="46" t="s">
        <v>85</v>
      </c>
      <c r="C1102" s="88">
        <v>35800</v>
      </c>
      <c r="D1102" s="47">
        <v>0</v>
      </c>
    </row>
    <row r="1103" spans="1:4" s="38" customFormat="1" x14ac:dyDescent="0.2">
      <c r="A1103" s="53">
        <v>411400</v>
      </c>
      <c r="B1103" s="46" t="s">
        <v>86</v>
      </c>
      <c r="C1103" s="88">
        <v>14000</v>
      </c>
      <c r="D1103" s="47">
        <v>0</v>
      </c>
    </row>
    <row r="1104" spans="1:4" s="38" customFormat="1" ht="40.5" customHeight="1" x14ac:dyDescent="0.2">
      <c r="A1104" s="51">
        <v>412000</v>
      </c>
      <c r="B1104" s="48" t="s">
        <v>199</v>
      </c>
      <c r="C1104" s="89">
        <f t="shared" ref="C1104" si="237">SUM(C1105:C1117)</f>
        <v>374700</v>
      </c>
      <c r="D1104" s="89">
        <f t="shared" ref="D1104" si="238">SUM(D1105:D1117)</f>
        <v>0</v>
      </c>
    </row>
    <row r="1105" spans="1:4" s="38" customFormat="1" x14ac:dyDescent="0.2">
      <c r="A1105" s="53">
        <v>412100</v>
      </c>
      <c r="B1105" s="46" t="s">
        <v>87</v>
      </c>
      <c r="C1105" s="88">
        <v>2800</v>
      </c>
      <c r="D1105" s="47">
        <v>0</v>
      </c>
    </row>
    <row r="1106" spans="1:4" s="38" customFormat="1" ht="37.5" x14ac:dyDescent="0.2">
      <c r="A1106" s="53">
        <v>412200</v>
      </c>
      <c r="B1106" s="46" t="s">
        <v>208</v>
      </c>
      <c r="C1106" s="88">
        <v>70000</v>
      </c>
      <c r="D1106" s="47">
        <v>0</v>
      </c>
    </row>
    <row r="1107" spans="1:4" s="38" customFormat="1" x14ac:dyDescent="0.2">
      <c r="A1107" s="53">
        <v>412300</v>
      </c>
      <c r="B1107" s="46" t="s">
        <v>88</v>
      </c>
      <c r="C1107" s="88">
        <v>13000</v>
      </c>
      <c r="D1107" s="47">
        <v>0</v>
      </c>
    </row>
    <row r="1108" spans="1:4" s="38" customFormat="1" x14ac:dyDescent="0.2">
      <c r="A1108" s="53">
        <v>412400</v>
      </c>
      <c r="B1108" s="46" t="s">
        <v>89</v>
      </c>
      <c r="C1108" s="88">
        <v>3000</v>
      </c>
      <c r="D1108" s="47">
        <v>0</v>
      </c>
    </row>
    <row r="1109" spans="1:4" s="38" customFormat="1" x14ac:dyDescent="0.2">
      <c r="A1109" s="53">
        <v>412400</v>
      </c>
      <c r="B1109" s="46" t="s">
        <v>488</v>
      </c>
      <c r="C1109" s="88">
        <v>4000</v>
      </c>
      <c r="D1109" s="47">
        <v>0</v>
      </c>
    </row>
    <row r="1110" spans="1:4" s="38" customFormat="1" x14ac:dyDescent="0.2">
      <c r="A1110" s="53">
        <v>412500</v>
      </c>
      <c r="B1110" s="46" t="s">
        <v>90</v>
      </c>
      <c r="C1110" s="88">
        <v>11000</v>
      </c>
      <c r="D1110" s="47">
        <v>0</v>
      </c>
    </row>
    <row r="1111" spans="1:4" s="38" customFormat="1" x14ac:dyDescent="0.2">
      <c r="A1111" s="53">
        <v>412600</v>
      </c>
      <c r="B1111" s="46" t="s">
        <v>209</v>
      </c>
      <c r="C1111" s="88">
        <v>20000</v>
      </c>
      <c r="D1111" s="47">
        <v>0</v>
      </c>
    </row>
    <row r="1112" spans="1:4" s="38" customFormat="1" x14ac:dyDescent="0.2">
      <c r="A1112" s="53">
        <v>412700</v>
      </c>
      <c r="B1112" s="46" t="s">
        <v>196</v>
      </c>
      <c r="C1112" s="88">
        <v>240000</v>
      </c>
      <c r="D1112" s="47">
        <v>0</v>
      </c>
    </row>
    <row r="1113" spans="1:4" s="38" customFormat="1" x14ac:dyDescent="0.2">
      <c r="A1113" s="53">
        <v>412900</v>
      </c>
      <c r="B1113" s="46" t="s">
        <v>287</v>
      </c>
      <c r="C1113" s="88">
        <v>1500</v>
      </c>
      <c r="D1113" s="47">
        <v>0</v>
      </c>
    </row>
    <row r="1114" spans="1:4" s="38" customFormat="1" x14ac:dyDescent="0.2">
      <c r="A1114" s="53">
        <v>412900</v>
      </c>
      <c r="B1114" s="46" t="s">
        <v>304</v>
      </c>
      <c r="C1114" s="88">
        <v>4000</v>
      </c>
      <c r="D1114" s="47">
        <v>0</v>
      </c>
    </row>
    <row r="1115" spans="1:4" s="38" customFormat="1" ht="37.5" x14ac:dyDescent="0.2">
      <c r="A1115" s="53">
        <v>412900</v>
      </c>
      <c r="B1115" s="46" t="s">
        <v>305</v>
      </c>
      <c r="C1115" s="88">
        <v>1400</v>
      </c>
      <c r="D1115" s="47">
        <v>0</v>
      </c>
    </row>
    <row r="1116" spans="1:4" s="38" customFormat="1" ht="37.5" x14ac:dyDescent="0.2">
      <c r="A1116" s="53">
        <v>412900</v>
      </c>
      <c r="B1116" s="46" t="s">
        <v>306</v>
      </c>
      <c r="C1116" s="88">
        <v>3000</v>
      </c>
      <c r="D1116" s="47">
        <v>0</v>
      </c>
    </row>
    <row r="1117" spans="1:4" s="38" customFormat="1" x14ac:dyDescent="0.2">
      <c r="A1117" s="53">
        <v>412900</v>
      </c>
      <c r="B1117" s="46" t="s">
        <v>289</v>
      </c>
      <c r="C1117" s="88">
        <v>1000</v>
      </c>
      <c r="D1117" s="47">
        <v>0</v>
      </c>
    </row>
    <row r="1118" spans="1:4" s="49" customFormat="1" ht="39" x14ac:dyDescent="0.2">
      <c r="A1118" s="51">
        <v>418000</v>
      </c>
      <c r="B1118" s="48" t="s">
        <v>203</v>
      </c>
      <c r="C1118" s="89">
        <f t="shared" ref="C1118:D1118" si="239">C1119</f>
        <v>3000</v>
      </c>
      <c r="D1118" s="89">
        <f t="shared" si="239"/>
        <v>0</v>
      </c>
    </row>
    <row r="1119" spans="1:4" s="38" customFormat="1" x14ac:dyDescent="0.2">
      <c r="A1119" s="53">
        <v>418400</v>
      </c>
      <c r="B1119" s="46" t="s">
        <v>141</v>
      </c>
      <c r="C1119" s="88">
        <v>3000</v>
      </c>
      <c r="D1119" s="47">
        <v>0</v>
      </c>
    </row>
    <row r="1120" spans="1:4" s="38" customFormat="1" ht="19.5" x14ac:dyDescent="0.2">
      <c r="A1120" s="51">
        <v>510000</v>
      </c>
      <c r="B1120" s="48" t="s">
        <v>146</v>
      </c>
      <c r="C1120" s="89">
        <f t="shared" ref="C1120" si="240">C1121+C1124</f>
        <v>9500</v>
      </c>
      <c r="D1120" s="89">
        <f t="shared" ref="D1120" si="241">D1121+D1124</f>
        <v>0</v>
      </c>
    </row>
    <row r="1121" spans="1:4" s="38" customFormat="1" ht="19.5" x14ac:dyDescent="0.2">
      <c r="A1121" s="51">
        <v>511000</v>
      </c>
      <c r="B1121" s="48" t="s">
        <v>147</v>
      </c>
      <c r="C1121" s="89">
        <f t="shared" ref="C1121" si="242">SUM(C1122:C1123)</f>
        <v>7500</v>
      </c>
      <c r="D1121" s="89">
        <f t="shared" ref="D1121" si="243">SUM(D1122:D1123)</f>
        <v>0</v>
      </c>
    </row>
    <row r="1122" spans="1:4" s="38" customFormat="1" ht="37.5" x14ac:dyDescent="0.2">
      <c r="A1122" s="53">
        <v>511200</v>
      </c>
      <c r="B1122" s="46" t="s">
        <v>149</v>
      </c>
      <c r="C1122" s="88">
        <v>2500</v>
      </c>
      <c r="D1122" s="47">
        <v>0</v>
      </c>
    </row>
    <row r="1123" spans="1:4" s="38" customFormat="1" x14ac:dyDescent="0.2">
      <c r="A1123" s="53">
        <v>511300</v>
      </c>
      <c r="B1123" s="46" t="s">
        <v>150</v>
      </c>
      <c r="C1123" s="88">
        <v>5000</v>
      </c>
      <c r="D1123" s="47">
        <v>0</v>
      </c>
    </row>
    <row r="1124" spans="1:4" s="38" customFormat="1" ht="39" x14ac:dyDescent="0.2">
      <c r="A1124" s="51">
        <v>516000</v>
      </c>
      <c r="B1124" s="48" t="s">
        <v>157</v>
      </c>
      <c r="C1124" s="89">
        <f t="shared" ref="C1124:D1124" si="244">C1125</f>
        <v>2000</v>
      </c>
      <c r="D1124" s="89">
        <f t="shared" si="244"/>
        <v>0</v>
      </c>
    </row>
    <row r="1125" spans="1:4" s="38" customFormat="1" x14ac:dyDescent="0.2">
      <c r="A1125" s="53">
        <v>516100</v>
      </c>
      <c r="B1125" s="46" t="s">
        <v>157</v>
      </c>
      <c r="C1125" s="88">
        <v>2000</v>
      </c>
      <c r="D1125" s="47">
        <v>0</v>
      </c>
    </row>
    <row r="1126" spans="1:4" s="49" customFormat="1" ht="20.25" customHeight="1" x14ac:dyDescent="0.2">
      <c r="A1126" s="51">
        <v>630000</v>
      </c>
      <c r="B1126" s="48" t="s">
        <v>184</v>
      </c>
      <c r="C1126" s="89">
        <f t="shared" ref="C1126" si="245">C1127+C1129</f>
        <v>6000</v>
      </c>
      <c r="D1126" s="89">
        <f t="shared" ref="D1126" si="246">D1127+D1129</f>
        <v>0</v>
      </c>
    </row>
    <row r="1127" spans="1:4" s="49" customFormat="1" ht="19.5" x14ac:dyDescent="0.2">
      <c r="A1127" s="51">
        <v>631000</v>
      </c>
      <c r="B1127" s="48" t="s">
        <v>120</v>
      </c>
      <c r="C1127" s="89">
        <f t="shared" ref="C1127:D1127" si="247">C1128</f>
        <v>1000</v>
      </c>
      <c r="D1127" s="89">
        <f t="shared" si="247"/>
        <v>0</v>
      </c>
    </row>
    <row r="1128" spans="1:4" s="38" customFormat="1" x14ac:dyDescent="0.2">
      <c r="A1128" s="53">
        <v>631900</v>
      </c>
      <c r="B1128" s="46" t="s">
        <v>348</v>
      </c>
      <c r="C1128" s="88">
        <v>1000</v>
      </c>
      <c r="D1128" s="47">
        <v>0</v>
      </c>
    </row>
    <row r="1129" spans="1:4" s="38" customFormat="1" ht="19.5" x14ac:dyDescent="0.2">
      <c r="A1129" s="51">
        <v>638000</v>
      </c>
      <c r="B1129" s="48" t="s">
        <v>121</v>
      </c>
      <c r="C1129" s="89">
        <f t="shared" ref="C1129:D1129" si="248">+C1130</f>
        <v>5000</v>
      </c>
      <c r="D1129" s="89">
        <f t="shared" si="248"/>
        <v>0</v>
      </c>
    </row>
    <row r="1130" spans="1:4" s="38" customFormat="1" x14ac:dyDescent="0.2">
      <c r="A1130" s="53">
        <v>638100</v>
      </c>
      <c r="B1130" s="46" t="s">
        <v>189</v>
      </c>
      <c r="C1130" s="88">
        <v>5000</v>
      </c>
      <c r="D1130" s="47">
        <v>0</v>
      </c>
    </row>
    <row r="1131" spans="1:4" s="38" customFormat="1" x14ac:dyDescent="0.2">
      <c r="A1131" s="90"/>
      <c r="B1131" s="85" t="s">
        <v>222</v>
      </c>
      <c r="C1131" s="91">
        <f>C1098+C1120+C1126</f>
        <v>1969000</v>
      </c>
      <c r="D1131" s="91">
        <f>D1098+D1120+D1126</f>
        <v>0</v>
      </c>
    </row>
    <row r="1132" spans="1:4" s="38" customFormat="1" x14ac:dyDescent="0.2">
      <c r="A1132" s="33"/>
      <c r="B1132" s="34"/>
      <c r="C1132" s="82"/>
      <c r="D1132" s="82"/>
    </row>
    <row r="1133" spans="1:4" s="38" customFormat="1" x14ac:dyDescent="0.2">
      <c r="A1133" s="55"/>
      <c r="B1133" s="34"/>
      <c r="C1133" s="88"/>
      <c r="D1133" s="88"/>
    </row>
    <row r="1134" spans="1:4" s="38" customFormat="1" ht="19.5" x14ac:dyDescent="0.2">
      <c r="A1134" s="50" t="s">
        <v>571</v>
      </c>
      <c r="B1134" s="48"/>
      <c r="C1134" s="88"/>
      <c r="D1134" s="88"/>
    </row>
    <row r="1135" spans="1:4" s="38" customFormat="1" ht="19.5" x14ac:dyDescent="0.2">
      <c r="A1135" s="50" t="s">
        <v>233</v>
      </c>
      <c r="B1135" s="48"/>
      <c r="C1135" s="88"/>
      <c r="D1135" s="88"/>
    </row>
    <row r="1136" spans="1:4" s="38" customFormat="1" ht="19.5" x14ac:dyDescent="0.2">
      <c r="A1136" s="50" t="s">
        <v>350</v>
      </c>
      <c r="B1136" s="48"/>
      <c r="C1136" s="88"/>
      <c r="D1136" s="88"/>
    </row>
    <row r="1137" spans="1:4" s="38" customFormat="1" ht="19.5" x14ac:dyDescent="0.2">
      <c r="A1137" s="50" t="s">
        <v>572</v>
      </c>
      <c r="B1137" s="48"/>
      <c r="C1137" s="88"/>
      <c r="D1137" s="88"/>
    </row>
    <row r="1138" spans="1:4" s="38" customFormat="1" x14ac:dyDescent="0.2">
      <c r="A1138" s="50"/>
      <c r="B1138" s="41"/>
      <c r="C1138" s="82"/>
      <c r="D1138" s="82"/>
    </row>
    <row r="1139" spans="1:4" s="38" customFormat="1" ht="20.25" customHeight="1" x14ac:dyDescent="0.2">
      <c r="A1139" s="51">
        <v>410000</v>
      </c>
      <c r="B1139" s="43" t="s">
        <v>83</v>
      </c>
      <c r="C1139" s="89">
        <f t="shared" ref="C1139" si="249">C1140+C1145</f>
        <v>16096100</v>
      </c>
      <c r="D1139" s="89">
        <f t="shared" ref="D1139" si="250">D1140+D1145</f>
        <v>0</v>
      </c>
    </row>
    <row r="1140" spans="1:4" s="38" customFormat="1" ht="19.5" x14ac:dyDescent="0.2">
      <c r="A1140" s="51">
        <v>411000</v>
      </c>
      <c r="B1140" s="43" t="s">
        <v>194</v>
      </c>
      <c r="C1140" s="89">
        <f t="shared" ref="C1140" si="251">SUM(C1141:C1144)</f>
        <v>15615200</v>
      </c>
      <c r="D1140" s="89">
        <f t="shared" ref="D1140" si="252">SUM(D1141:D1144)</f>
        <v>0</v>
      </c>
    </row>
    <row r="1141" spans="1:4" s="38" customFormat="1" x14ac:dyDescent="0.2">
      <c r="A1141" s="53">
        <v>411100</v>
      </c>
      <c r="B1141" s="46" t="s">
        <v>84</v>
      </c>
      <c r="C1141" s="88">
        <v>15054000</v>
      </c>
      <c r="D1141" s="47">
        <v>0</v>
      </c>
    </row>
    <row r="1142" spans="1:4" s="38" customFormat="1" ht="37.5" x14ac:dyDescent="0.2">
      <c r="A1142" s="53">
        <v>411200</v>
      </c>
      <c r="B1142" s="46" t="s">
        <v>207</v>
      </c>
      <c r="C1142" s="88">
        <v>250000</v>
      </c>
      <c r="D1142" s="47">
        <v>0</v>
      </c>
    </row>
    <row r="1143" spans="1:4" s="38" customFormat="1" ht="37.5" x14ac:dyDescent="0.2">
      <c r="A1143" s="53">
        <v>411300</v>
      </c>
      <c r="B1143" s="46" t="s">
        <v>85</v>
      </c>
      <c r="C1143" s="88">
        <v>211200</v>
      </c>
      <c r="D1143" s="47">
        <v>0</v>
      </c>
    </row>
    <row r="1144" spans="1:4" s="38" customFormat="1" x14ac:dyDescent="0.2">
      <c r="A1144" s="53">
        <v>411400</v>
      </c>
      <c r="B1144" s="46" t="s">
        <v>86</v>
      </c>
      <c r="C1144" s="88">
        <v>100000</v>
      </c>
      <c r="D1144" s="47">
        <v>0</v>
      </c>
    </row>
    <row r="1145" spans="1:4" s="38" customFormat="1" ht="40.5" customHeight="1" x14ac:dyDescent="0.2">
      <c r="A1145" s="51">
        <v>412000</v>
      </c>
      <c r="B1145" s="48" t="s">
        <v>199</v>
      </c>
      <c r="C1145" s="89">
        <f>SUM(C1146:C1152)</f>
        <v>480900</v>
      </c>
      <c r="D1145" s="89">
        <f>SUM(D1146:D1152)</f>
        <v>0</v>
      </c>
    </row>
    <row r="1146" spans="1:4" s="38" customFormat="1" x14ac:dyDescent="0.2">
      <c r="A1146" s="53">
        <v>412100</v>
      </c>
      <c r="B1146" s="46" t="s">
        <v>87</v>
      </c>
      <c r="C1146" s="88">
        <v>9100</v>
      </c>
      <c r="D1146" s="47">
        <v>0</v>
      </c>
    </row>
    <row r="1147" spans="1:4" s="38" customFormat="1" ht="37.5" x14ac:dyDescent="0.2">
      <c r="A1147" s="53">
        <v>412200</v>
      </c>
      <c r="B1147" s="46" t="s">
        <v>208</v>
      </c>
      <c r="C1147" s="88">
        <v>400000</v>
      </c>
      <c r="D1147" s="47">
        <v>0</v>
      </c>
    </row>
    <row r="1148" spans="1:4" s="38" customFormat="1" x14ac:dyDescent="0.2">
      <c r="A1148" s="53">
        <v>412300</v>
      </c>
      <c r="B1148" s="46" t="s">
        <v>88</v>
      </c>
      <c r="C1148" s="88">
        <v>12300</v>
      </c>
      <c r="D1148" s="47">
        <v>0</v>
      </c>
    </row>
    <row r="1149" spans="1:4" s="38" customFormat="1" x14ac:dyDescent="0.2">
      <c r="A1149" s="53">
        <v>412400</v>
      </c>
      <c r="B1149" s="46" t="s">
        <v>89</v>
      </c>
      <c r="C1149" s="88">
        <v>400</v>
      </c>
      <c r="D1149" s="47">
        <v>0</v>
      </c>
    </row>
    <row r="1150" spans="1:4" s="38" customFormat="1" x14ac:dyDescent="0.2">
      <c r="A1150" s="53">
        <v>412500</v>
      </c>
      <c r="B1150" s="46" t="s">
        <v>90</v>
      </c>
      <c r="C1150" s="88">
        <v>4100</v>
      </c>
      <c r="D1150" s="47">
        <v>0</v>
      </c>
    </row>
    <row r="1151" spans="1:4" s="38" customFormat="1" x14ac:dyDescent="0.2">
      <c r="A1151" s="53">
        <v>412900</v>
      </c>
      <c r="B1151" s="83" t="s">
        <v>287</v>
      </c>
      <c r="C1151" s="88">
        <v>25000</v>
      </c>
      <c r="D1151" s="47">
        <v>0</v>
      </c>
    </row>
    <row r="1152" spans="1:4" s="38" customFormat="1" ht="37.5" x14ac:dyDescent="0.2">
      <c r="A1152" s="53">
        <v>412900</v>
      </c>
      <c r="B1152" s="83" t="s">
        <v>306</v>
      </c>
      <c r="C1152" s="88">
        <v>30000</v>
      </c>
      <c r="D1152" s="47">
        <v>0</v>
      </c>
    </row>
    <row r="1153" spans="1:4" s="49" customFormat="1" ht="19.5" x14ac:dyDescent="0.2">
      <c r="A1153" s="51">
        <v>510000</v>
      </c>
      <c r="B1153" s="48" t="s">
        <v>146</v>
      </c>
      <c r="C1153" s="89">
        <f>C1154+0</f>
        <v>0</v>
      </c>
      <c r="D1153" s="89">
        <f>D1154+0</f>
        <v>0</v>
      </c>
    </row>
    <row r="1154" spans="1:4" s="49" customFormat="1" ht="19.5" x14ac:dyDescent="0.2">
      <c r="A1154" s="51">
        <v>511000</v>
      </c>
      <c r="B1154" s="48" t="s">
        <v>147</v>
      </c>
      <c r="C1154" s="89">
        <f>SUM(C1155:C1155)</f>
        <v>0</v>
      </c>
      <c r="D1154" s="89">
        <f>SUM(D1155:D1155)</f>
        <v>0</v>
      </c>
    </row>
    <row r="1155" spans="1:4" s="38" customFormat="1" x14ac:dyDescent="0.2">
      <c r="A1155" s="53">
        <v>511300</v>
      </c>
      <c r="B1155" s="46" t="s">
        <v>150</v>
      </c>
      <c r="C1155" s="88">
        <v>0</v>
      </c>
      <c r="D1155" s="47">
        <v>0</v>
      </c>
    </row>
    <row r="1156" spans="1:4" s="49" customFormat="1" ht="19.5" x14ac:dyDescent="0.2">
      <c r="A1156" s="51">
        <v>630000</v>
      </c>
      <c r="B1156" s="48" t="s">
        <v>184</v>
      </c>
      <c r="C1156" s="89">
        <f t="shared" ref="C1156" si="253">C1157+C1159</f>
        <v>150000</v>
      </c>
      <c r="D1156" s="89">
        <f t="shared" ref="D1156" si="254">D1157+D1159</f>
        <v>0</v>
      </c>
    </row>
    <row r="1157" spans="1:4" s="49" customFormat="1" ht="19.5" x14ac:dyDescent="0.2">
      <c r="A1157" s="51">
        <v>631000</v>
      </c>
      <c r="B1157" s="48" t="s">
        <v>120</v>
      </c>
      <c r="C1157" s="89">
        <f t="shared" ref="C1157:D1157" si="255">C1158</f>
        <v>0</v>
      </c>
      <c r="D1157" s="89">
        <f t="shared" si="255"/>
        <v>0</v>
      </c>
    </row>
    <row r="1158" spans="1:4" s="38" customFormat="1" x14ac:dyDescent="0.2">
      <c r="A1158" s="53">
        <v>631900</v>
      </c>
      <c r="B1158" s="46" t="s">
        <v>348</v>
      </c>
      <c r="C1158" s="88">
        <v>0</v>
      </c>
      <c r="D1158" s="47">
        <v>0</v>
      </c>
    </row>
    <row r="1159" spans="1:4" s="49" customFormat="1" ht="19.5" x14ac:dyDescent="0.2">
      <c r="A1159" s="51">
        <v>638000</v>
      </c>
      <c r="B1159" s="48" t="s">
        <v>121</v>
      </c>
      <c r="C1159" s="89">
        <f t="shared" ref="C1159:D1159" si="256">C1160</f>
        <v>150000</v>
      </c>
      <c r="D1159" s="89">
        <f t="shared" si="256"/>
        <v>0</v>
      </c>
    </row>
    <row r="1160" spans="1:4" s="38" customFormat="1" x14ac:dyDescent="0.2">
      <c r="A1160" s="53">
        <v>638100</v>
      </c>
      <c r="B1160" s="46" t="s">
        <v>189</v>
      </c>
      <c r="C1160" s="88">
        <v>150000</v>
      </c>
      <c r="D1160" s="47">
        <v>0</v>
      </c>
    </row>
    <row r="1161" spans="1:4" s="38" customFormat="1" x14ac:dyDescent="0.2">
      <c r="A1161" s="92"/>
      <c r="B1161" s="85" t="s">
        <v>222</v>
      </c>
      <c r="C1161" s="91">
        <f>C1139+0+C1153+C1156</f>
        <v>16246100</v>
      </c>
      <c r="D1161" s="91">
        <f>D1139+0+D1153+D1156</f>
        <v>0</v>
      </c>
    </row>
    <row r="1162" spans="1:4" s="38" customFormat="1" x14ac:dyDescent="0.2">
      <c r="A1162" s="33"/>
      <c r="B1162" s="46"/>
      <c r="C1162" s="88"/>
      <c r="D1162" s="88"/>
    </row>
    <row r="1163" spans="1:4" s="38" customFormat="1" x14ac:dyDescent="0.2">
      <c r="A1163" s="55"/>
      <c r="B1163" s="34"/>
      <c r="C1163" s="88"/>
      <c r="D1163" s="88"/>
    </row>
    <row r="1164" spans="1:4" s="38" customFormat="1" ht="19.5" x14ac:dyDescent="0.2">
      <c r="A1164" s="50" t="s">
        <v>573</v>
      </c>
      <c r="B1164" s="48"/>
      <c r="C1164" s="88"/>
      <c r="D1164" s="88"/>
    </row>
    <row r="1165" spans="1:4" s="38" customFormat="1" ht="19.5" x14ac:dyDescent="0.2">
      <c r="A1165" s="50" t="s">
        <v>233</v>
      </c>
      <c r="B1165" s="48"/>
      <c r="C1165" s="88"/>
      <c r="D1165" s="88"/>
    </row>
    <row r="1166" spans="1:4" s="38" customFormat="1" ht="19.5" x14ac:dyDescent="0.2">
      <c r="A1166" s="50" t="s">
        <v>327</v>
      </c>
      <c r="B1166" s="48"/>
      <c r="C1166" s="88"/>
      <c r="D1166" s="88"/>
    </row>
    <row r="1167" spans="1:4" s="38" customFormat="1" ht="19.5" x14ac:dyDescent="0.2">
      <c r="A1167" s="50" t="s">
        <v>517</v>
      </c>
      <c r="B1167" s="48"/>
      <c r="C1167" s="88"/>
      <c r="D1167" s="88"/>
    </row>
    <row r="1168" spans="1:4" s="38" customFormat="1" x14ac:dyDescent="0.2">
      <c r="A1168" s="50"/>
      <c r="B1168" s="41"/>
      <c r="C1168" s="82"/>
      <c r="D1168" s="82"/>
    </row>
    <row r="1169" spans="1:4" s="38" customFormat="1" ht="20.25" customHeight="1" x14ac:dyDescent="0.2">
      <c r="A1169" s="51">
        <v>410000</v>
      </c>
      <c r="B1169" s="43" t="s">
        <v>83</v>
      </c>
      <c r="C1169" s="89">
        <f t="shared" ref="C1169" si="257">C1170+C1175</f>
        <v>882300</v>
      </c>
      <c r="D1169" s="89">
        <f t="shared" ref="D1169" si="258">D1170+D1175</f>
        <v>0</v>
      </c>
    </row>
    <row r="1170" spans="1:4" s="38" customFormat="1" ht="19.5" x14ac:dyDescent="0.2">
      <c r="A1170" s="51">
        <v>411000</v>
      </c>
      <c r="B1170" s="43" t="s">
        <v>194</v>
      </c>
      <c r="C1170" s="89">
        <f t="shared" ref="C1170" si="259">SUM(C1171:C1174)</f>
        <v>874500</v>
      </c>
      <c r="D1170" s="89">
        <f t="shared" ref="D1170" si="260">SUM(D1171:D1174)</f>
        <v>0</v>
      </c>
    </row>
    <row r="1171" spans="1:4" s="38" customFormat="1" x14ac:dyDescent="0.2">
      <c r="A1171" s="53">
        <v>411100</v>
      </c>
      <c r="B1171" s="46" t="s">
        <v>84</v>
      </c>
      <c r="C1171" s="88">
        <v>845000</v>
      </c>
      <c r="D1171" s="47">
        <v>0</v>
      </c>
    </row>
    <row r="1172" spans="1:4" s="38" customFormat="1" ht="37.5" x14ac:dyDescent="0.2">
      <c r="A1172" s="53">
        <v>411200</v>
      </c>
      <c r="B1172" s="46" t="s">
        <v>207</v>
      </c>
      <c r="C1172" s="88">
        <v>19000</v>
      </c>
      <c r="D1172" s="47">
        <v>0</v>
      </c>
    </row>
    <row r="1173" spans="1:4" s="38" customFormat="1" ht="37.5" x14ac:dyDescent="0.2">
      <c r="A1173" s="53">
        <v>411300</v>
      </c>
      <c r="B1173" s="46" t="s">
        <v>85</v>
      </c>
      <c r="C1173" s="88">
        <v>3000</v>
      </c>
      <c r="D1173" s="47">
        <v>0</v>
      </c>
    </row>
    <row r="1174" spans="1:4" s="38" customFormat="1" x14ac:dyDescent="0.2">
      <c r="A1174" s="53">
        <v>411400</v>
      </c>
      <c r="B1174" s="46" t="s">
        <v>86</v>
      </c>
      <c r="C1174" s="88">
        <v>7500</v>
      </c>
      <c r="D1174" s="47">
        <v>0</v>
      </c>
    </row>
    <row r="1175" spans="1:4" s="38" customFormat="1" ht="19.5" x14ac:dyDescent="0.2">
      <c r="A1175" s="51">
        <v>412000</v>
      </c>
      <c r="B1175" s="48" t="s">
        <v>199</v>
      </c>
      <c r="C1175" s="89">
        <f>SUM(C1176:C1178)</f>
        <v>7800</v>
      </c>
      <c r="D1175" s="89">
        <f>SUM(D1176:D1178)</f>
        <v>0</v>
      </c>
    </row>
    <row r="1176" spans="1:4" s="38" customFormat="1" ht="37.5" x14ac:dyDescent="0.2">
      <c r="A1176" s="53">
        <v>412200</v>
      </c>
      <c r="B1176" s="46" t="s">
        <v>208</v>
      </c>
      <c r="C1176" s="88">
        <v>4500</v>
      </c>
      <c r="D1176" s="47">
        <v>0</v>
      </c>
    </row>
    <row r="1177" spans="1:4" s="38" customFormat="1" x14ac:dyDescent="0.2">
      <c r="A1177" s="53">
        <v>412700</v>
      </c>
      <c r="B1177" s="46" t="s">
        <v>196</v>
      </c>
      <c r="C1177" s="88">
        <v>1800</v>
      </c>
      <c r="D1177" s="47">
        <v>0</v>
      </c>
    </row>
    <row r="1178" spans="1:4" s="38" customFormat="1" ht="37.5" x14ac:dyDescent="0.2">
      <c r="A1178" s="53">
        <v>412900</v>
      </c>
      <c r="B1178" s="83" t="s">
        <v>306</v>
      </c>
      <c r="C1178" s="88">
        <v>1500</v>
      </c>
      <c r="D1178" s="47">
        <v>0</v>
      </c>
    </row>
    <row r="1179" spans="1:4" s="49" customFormat="1" ht="19.5" x14ac:dyDescent="0.2">
      <c r="A1179" s="51">
        <v>630000</v>
      </c>
      <c r="B1179" s="48" t="s">
        <v>184</v>
      </c>
      <c r="C1179" s="89">
        <f t="shared" ref="C1179:D1180" si="261">C1180</f>
        <v>0</v>
      </c>
      <c r="D1179" s="89">
        <f t="shared" si="261"/>
        <v>0</v>
      </c>
    </row>
    <row r="1180" spans="1:4" s="49" customFormat="1" ht="19.5" x14ac:dyDescent="0.2">
      <c r="A1180" s="51">
        <v>638000</v>
      </c>
      <c r="B1180" s="48" t="s">
        <v>121</v>
      </c>
      <c r="C1180" s="89">
        <f t="shared" si="261"/>
        <v>0</v>
      </c>
      <c r="D1180" s="89">
        <f t="shared" si="261"/>
        <v>0</v>
      </c>
    </row>
    <row r="1181" spans="1:4" s="38" customFormat="1" x14ac:dyDescent="0.2">
      <c r="A1181" s="53">
        <v>638100</v>
      </c>
      <c r="B1181" s="46" t="s">
        <v>189</v>
      </c>
      <c r="C1181" s="88">
        <v>0</v>
      </c>
      <c r="D1181" s="47">
        <v>0</v>
      </c>
    </row>
    <row r="1182" spans="1:4" s="38" customFormat="1" x14ac:dyDescent="0.2">
      <c r="A1182" s="92"/>
      <c r="B1182" s="85" t="s">
        <v>222</v>
      </c>
      <c r="C1182" s="91">
        <f>C1169+0+0+C1179</f>
        <v>882300</v>
      </c>
      <c r="D1182" s="91">
        <f>D1169+0+0+D1179</f>
        <v>0</v>
      </c>
    </row>
    <row r="1183" spans="1:4" s="38" customFormat="1" x14ac:dyDescent="0.2">
      <c r="A1183" s="33"/>
      <c r="B1183" s="46"/>
      <c r="C1183" s="88"/>
      <c r="D1183" s="88"/>
    </row>
    <row r="1184" spans="1:4" s="38" customFormat="1" x14ac:dyDescent="0.2">
      <c r="A1184" s="55"/>
      <c r="B1184" s="34"/>
      <c r="C1184" s="88"/>
      <c r="D1184" s="88"/>
    </row>
    <row r="1185" spans="1:4" s="38" customFormat="1" ht="19.5" x14ac:dyDescent="0.2">
      <c r="A1185" s="50" t="s">
        <v>574</v>
      </c>
      <c r="B1185" s="48"/>
      <c r="C1185" s="88"/>
      <c r="D1185" s="88"/>
    </row>
    <row r="1186" spans="1:4" s="38" customFormat="1" ht="19.5" x14ac:dyDescent="0.2">
      <c r="A1186" s="50" t="s">
        <v>233</v>
      </c>
      <c r="B1186" s="48"/>
      <c r="C1186" s="88"/>
      <c r="D1186" s="88"/>
    </row>
    <row r="1187" spans="1:4" s="38" customFormat="1" ht="19.5" x14ac:dyDescent="0.2">
      <c r="A1187" s="50" t="s">
        <v>328</v>
      </c>
      <c r="B1187" s="48"/>
      <c r="C1187" s="88"/>
      <c r="D1187" s="88"/>
    </row>
    <row r="1188" spans="1:4" s="38" customFormat="1" ht="19.5" x14ac:dyDescent="0.2">
      <c r="A1188" s="50" t="s">
        <v>517</v>
      </c>
      <c r="B1188" s="48"/>
      <c r="C1188" s="88"/>
      <c r="D1188" s="88"/>
    </row>
    <row r="1189" spans="1:4" s="38" customFormat="1" x14ac:dyDescent="0.2">
      <c r="A1189" s="50"/>
      <c r="B1189" s="41"/>
      <c r="C1189" s="82"/>
      <c r="D1189" s="82"/>
    </row>
    <row r="1190" spans="1:4" s="38" customFormat="1" ht="20.25" customHeight="1" x14ac:dyDescent="0.2">
      <c r="A1190" s="51">
        <v>410000</v>
      </c>
      <c r="B1190" s="43" t="s">
        <v>83</v>
      </c>
      <c r="C1190" s="89">
        <f>C1191+C1196+0+0</f>
        <v>905400</v>
      </c>
      <c r="D1190" s="89">
        <f>D1191+D1196+0+0</f>
        <v>28200</v>
      </c>
    </row>
    <row r="1191" spans="1:4" s="38" customFormat="1" ht="19.5" x14ac:dyDescent="0.2">
      <c r="A1191" s="51">
        <v>411000</v>
      </c>
      <c r="B1191" s="43" t="s">
        <v>194</v>
      </c>
      <c r="C1191" s="89">
        <f t="shared" ref="C1191" si="262">SUM(C1192:C1195)</f>
        <v>847300</v>
      </c>
      <c r="D1191" s="89">
        <f t="shared" ref="D1191" si="263">SUM(D1192:D1195)</f>
        <v>0</v>
      </c>
    </row>
    <row r="1192" spans="1:4" s="38" customFormat="1" x14ac:dyDescent="0.2">
      <c r="A1192" s="53">
        <v>411100</v>
      </c>
      <c r="B1192" s="46" t="s">
        <v>84</v>
      </c>
      <c r="C1192" s="88">
        <v>825400</v>
      </c>
      <c r="D1192" s="88">
        <v>0</v>
      </c>
    </row>
    <row r="1193" spans="1:4" s="38" customFormat="1" ht="37.5" x14ac:dyDescent="0.2">
      <c r="A1193" s="53">
        <v>411200</v>
      </c>
      <c r="B1193" s="46" t="s">
        <v>207</v>
      </c>
      <c r="C1193" s="88">
        <v>15000</v>
      </c>
      <c r="D1193" s="88">
        <v>0</v>
      </c>
    </row>
    <row r="1194" spans="1:4" s="38" customFormat="1" ht="37.5" x14ac:dyDescent="0.2">
      <c r="A1194" s="53">
        <v>411300</v>
      </c>
      <c r="B1194" s="46" t="s">
        <v>85</v>
      </c>
      <c r="C1194" s="88">
        <v>3000</v>
      </c>
      <c r="D1194" s="88">
        <v>0</v>
      </c>
    </row>
    <row r="1195" spans="1:4" s="38" customFormat="1" x14ac:dyDescent="0.2">
      <c r="A1195" s="53">
        <v>411400</v>
      </c>
      <c r="B1195" s="46" t="s">
        <v>86</v>
      </c>
      <c r="C1195" s="88">
        <v>3900</v>
      </c>
      <c r="D1195" s="88">
        <v>0</v>
      </c>
    </row>
    <row r="1196" spans="1:4" s="38" customFormat="1" ht="19.5" x14ac:dyDescent="0.2">
      <c r="A1196" s="51">
        <v>412000</v>
      </c>
      <c r="B1196" s="48" t="s">
        <v>199</v>
      </c>
      <c r="C1196" s="89">
        <f t="shared" ref="C1196" si="264">SUM(C1197:C1208)</f>
        <v>58100</v>
      </c>
      <c r="D1196" s="89">
        <f t="shared" ref="D1196" si="265">SUM(D1197:D1208)</f>
        <v>28200</v>
      </c>
    </row>
    <row r="1197" spans="1:4" s="38" customFormat="1" ht="20.25" customHeight="1" x14ac:dyDescent="0.2">
      <c r="A1197" s="53">
        <v>412100</v>
      </c>
      <c r="B1197" s="46" t="s">
        <v>87</v>
      </c>
      <c r="C1197" s="88">
        <v>400</v>
      </c>
      <c r="D1197" s="88">
        <v>0</v>
      </c>
    </row>
    <row r="1198" spans="1:4" s="38" customFormat="1" ht="37.5" x14ac:dyDescent="0.2">
      <c r="A1198" s="53">
        <v>412200</v>
      </c>
      <c r="B1198" s="46" t="s">
        <v>208</v>
      </c>
      <c r="C1198" s="88">
        <v>36000</v>
      </c>
      <c r="D1198" s="88">
        <v>5300</v>
      </c>
    </row>
    <row r="1199" spans="1:4" s="38" customFormat="1" x14ac:dyDescent="0.2">
      <c r="A1199" s="53">
        <v>412300</v>
      </c>
      <c r="B1199" s="46" t="s">
        <v>88</v>
      </c>
      <c r="C1199" s="88">
        <v>6000</v>
      </c>
      <c r="D1199" s="88">
        <v>1000</v>
      </c>
    </row>
    <row r="1200" spans="1:4" s="38" customFormat="1" x14ac:dyDescent="0.2">
      <c r="A1200" s="53">
        <v>412400</v>
      </c>
      <c r="B1200" s="46" t="s">
        <v>89</v>
      </c>
      <c r="C1200" s="88">
        <v>0</v>
      </c>
      <c r="D1200" s="88">
        <v>1000</v>
      </c>
    </row>
    <row r="1201" spans="1:4" s="38" customFormat="1" x14ac:dyDescent="0.2">
      <c r="A1201" s="53">
        <v>412500</v>
      </c>
      <c r="B1201" s="46" t="s">
        <v>90</v>
      </c>
      <c r="C1201" s="88">
        <v>2000</v>
      </c>
      <c r="D1201" s="88">
        <v>1500</v>
      </c>
    </row>
    <row r="1202" spans="1:4" s="38" customFormat="1" x14ac:dyDescent="0.2">
      <c r="A1202" s="53">
        <v>412600</v>
      </c>
      <c r="B1202" s="46" t="s">
        <v>209</v>
      </c>
      <c r="C1202" s="88">
        <v>3000</v>
      </c>
      <c r="D1202" s="88">
        <v>5400</v>
      </c>
    </row>
    <row r="1203" spans="1:4" s="38" customFormat="1" x14ac:dyDescent="0.2">
      <c r="A1203" s="53">
        <v>412700</v>
      </c>
      <c r="B1203" s="46" t="s">
        <v>196</v>
      </c>
      <c r="C1203" s="88">
        <v>5500</v>
      </c>
      <c r="D1203" s="88">
        <v>8300</v>
      </c>
    </row>
    <row r="1204" spans="1:4" s="38" customFormat="1" x14ac:dyDescent="0.2">
      <c r="A1204" s="53">
        <v>412900</v>
      </c>
      <c r="B1204" s="46" t="s">
        <v>518</v>
      </c>
      <c r="C1204" s="88">
        <v>0</v>
      </c>
      <c r="D1204" s="88">
        <v>300</v>
      </c>
    </row>
    <row r="1205" spans="1:4" s="38" customFormat="1" x14ac:dyDescent="0.2">
      <c r="A1205" s="53">
        <v>412900</v>
      </c>
      <c r="B1205" s="46" t="s">
        <v>287</v>
      </c>
      <c r="C1205" s="88">
        <v>3000</v>
      </c>
      <c r="D1205" s="88">
        <v>3000</v>
      </c>
    </row>
    <row r="1206" spans="1:4" s="38" customFormat="1" x14ac:dyDescent="0.2">
      <c r="A1206" s="53">
        <v>412900</v>
      </c>
      <c r="B1206" s="83" t="s">
        <v>304</v>
      </c>
      <c r="C1206" s="88">
        <v>600</v>
      </c>
      <c r="D1206" s="88">
        <v>2000</v>
      </c>
    </row>
    <row r="1207" spans="1:4" s="38" customFormat="1" ht="37.5" x14ac:dyDescent="0.2">
      <c r="A1207" s="53">
        <v>412900</v>
      </c>
      <c r="B1207" s="83" t="s">
        <v>305</v>
      </c>
      <c r="C1207" s="88">
        <v>0</v>
      </c>
      <c r="D1207" s="88">
        <v>400</v>
      </c>
    </row>
    <row r="1208" spans="1:4" s="38" customFormat="1" ht="37.5" x14ac:dyDescent="0.2">
      <c r="A1208" s="53">
        <v>412900</v>
      </c>
      <c r="B1208" s="83" t="s">
        <v>306</v>
      </c>
      <c r="C1208" s="88">
        <v>1600</v>
      </c>
      <c r="D1208" s="88">
        <v>0</v>
      </c>
    </row>
    <row r="1209" spans="1:4" s="49" customFormat="1" ht="19.5" x14ac:dyDescent="0.2">
      <c r="A1209" s="51">
        <v>510000</v>
      </c>
      <c r="B1209" s="48" t="s">
        <v>146</v>
      </c>
      <c r="C1209" s="89">
        <f t="shared" ref="C1209" si="266">C1210+C1212</f>
        <v>0</v>
      </c>
      <c r="D1209" s="89">
        <f t="shared" ref="D1209" si="267">D1210+D1212</f>
        <v>2800</v>
      </c>
    </row>
    <row r="1210" spans="1:4" s="49" customFormat="1" ht="19.5" x14ac:dyDescent="0.2">
      <c r="A1210" s="51">
        <v>511000</v>
      </c>
      <c r="B1210" s="48" t="s">
        <v>147</v>
      </c>
      <c r="C1210" s="89">
        <f t="shared" ref="C1210:D1210" si="268">C1211</f>
        <v>0</v>
      </c>
      <c r="D1210" s="89">
        <f t="shared" si="268"/>
        <v>2000</v>
      </c>
    </row>
    <row r="1211" spans="1:4" s="38" customFormat="1" x14ac:dyDescent="0.2">
      <c r="A1211" s="53">
        <v>511300</v>
      </c>
      <c r="B1211" s="46" t="s">
        <v>150</v>
      </c>
      <c r="C1211" s="88">
        <v>0</v>
      </c>
      <c r="D1211" s="88">
        <v>2000</v>
      </c>
    </row>
    <row r="1212" spans="1:4" s="49" customFormat="1" ht="39" x14ac:dyDescent="0.2">
      <c r="A1212" s="51">
        <v>516000</v>
      </c>
      <c r="B1212" s="48" t="s">
        <v>157</v>
      </c>
      <c r="C1212" s="89">
        <f t="shared" ref="C1212:D1212" si="269">C1213</f>
        <v>0</v>
      </c>
      <c r="D1212" s="89">
        <f t="shared" si="269"/>
        <v>800</v>
      </c>
    </row>
    <row r="1213" spans="1:4" s="38" customFormat="1" x14ac:dyDescent="0.2">
      <c r="A1213" s="53">
        <v>516100</v>
      </c>
      <c r="B1213" s="46" t="s">
        <v>157</v>
      </c>
      <c r="C1213" s="88">
        <v>0</v>
      </c>
      <c r="D1213" s="88">
        <v>800</v>
      </c>
    </row>
    <row r="1214" spans="1:4" s="49" customFormat="1" ht="19.5" x14ac:dyDescent="0.2">
      <c r="A1214" s="51">
        <v>630000</v>
      </c>
      <c r="B1214" s="48" t="s">
        <v>184</v>
      </c>
      <c r="C1214" s="89">
        <f>C1215+0</f>
        <v>4500</v>
      </c>
      <c r="D1214" s="89">
        <f>D1215+0</f>
        <v>0</v>
      </c>
    </row>
    <row r="1215" spans="1:4" s="49" customFormat="1" ht="19.5" x14ac:dyDescent="0.2">
      <c r="A1215" s="51">
        <v>638000</v>
      </c>
      <c r="B1215" s="48" t="s">
        <v>121</v>
      </c>
      <c r="C1215" s="89">
        <f t="shared" ref="C1215:D1215" si="270">C1216</f>
        <v>4500</v>
      </c>
      <c r="D1215" s="89">
        <f t="shared" si="270"/>
        <v>0</v>
      </c>
    </row>
    <row r="1216" spans="1:4" s="38" customFormat="1" x14ac:dyDescent="0.2">
      <c r="A1216" s="53">
        <v>638100</v>
      </c>
      <c r="B1216" s="46" t="s">
        <v>189</v>
      </c>
      <c r="C1216" s="88">
        <v>4500</v>
      </c>
      <c r="D1216" s="88">
        <v>0</v>
      </c>
    </row>
    <row r="1217" spans="1:4" s="38" customFormat="1" x14ac:dyDescent="0.2">
      <c r="A1217" s="92"/>
      <c r="B1217" s="85" t="s">
        <v>222</v>
      </c>
      <c r="C1217" s="91">
        <f>C1190+C1214+C1209</f>
        <v>909900</v>
      </c>
      <c r="D1217" s="91">
        <f>D1190+D1214+D1209</f>
        <v>31000</v>
      </c>
    </row>
    <row r="1218" spans="1:4" s="38" customFormat="1" x14ac:dyDescent="0.2">
      <c r="A1218" s="57"/>
      <c r="B1218" s="105"/>
      <c r="C1218" s="82"/>
      <c r="D1218" s="82"/>
    </row>
    <row r="1219" spans="1:4" s="38" customFormat="1" x14ac:dyDescent="0.2">
      <c r="A1219" s="55"/>
      <c r="B1219" s="34"/>
      <c r="C1219" s="88"/>
      <c r="D1219" s="88"/>
    </row>
    <row r="1220" spans="1:4" s="38" customFormat="1" ht="19.5" x14ac:dyDescent="0.2">
      <c r="A1220" s="50" t="s">
        <v>575</v>
      </c>
      <c r="B1220" s="48"/>
      <c r="C1220" s="88"/>
      <c r="D1220" s="88"/>
    </row>
    <row r="1221" spans="1:4" s="38" customFormat="1" ht="19.5" x14ac:dyDescent="0.2">
      <c r="A1221" s="50" t="s">
        <v>233</v>
      </c>
      <c r="B1221" s="48"/>
      <c r="C1221" s="88"/>
      <c r="D1221" s="88"/>
    </row>
    <row r="1222" spans="1:4" s="38" customFormat="1" ht="19.5" x14ac:dyDescent="0.2">
      <c r="A1222" s="50" t="s">
        <v>330</v>
      </c>
      <c r="B1222" s="48"/>
      <c r="C1222" s="88"/>
      <c r="D1222" s="88"/>
    </row>
    <row r="1223" spans="1:4" s="38" customFormat="1" ht="19.5" x14ac:dyDescent="0.2">
      <c r="A1223" s="50" t="s">
        <v>517</v>
      </c>
      <c r="B1223" s="48"/>
      <c r="C1223" s="88"/>
      <c r="D1223" s="88"/>
    </row>
    <row r="1224" spans="1:4" s="38" customFormat="1" x14ac:dyDescent="0.2">
      <c r="A1224" s="50"/>
      <c r="B1224" s="41"/>
      <c r="C1224" s="82"/>
      <c r="D1224" s="82"/>
    </row>
    <row r="1225" spans="1:4" s="38" customFormat="1" ht="20.25" customHeight="1" x14ac:dyDescent="0.2">
      <c r="A1225" s="51">
        <v>410000</v>
      </c>
      <c r="B1225" s="43" t="s">
        <v>83</v>
      </c>
      <c r="C1225" s="89">
        <f>C1226+C1231+C1242</f>
        <v>630800</v>
      </c>
      <c r="D1225" s="89">
        <f>D1226+D1231+D1242</f>
        <v>0</v>
      </c>
    </row>
    <row r="1226" spans="1:4" s="38" customFormat="1" ht="19.5" x14ac:dyDescent="0.2">
      <c r="A1226" s="51">
        <v>411000</v>
      </c>
      <c r="B1226" s="43" t="s">
        <v>194</v>
      </c>
      <c r="C1226" s="89">
        <f t="shared" ref="C1226" si="271">SUM(C1227:C1230)</f>
        <v>292700</v>
      </c>
      <c r="D1226" s="89">
        <f t="shared" ref="D1226" si="272">SUM(D1227:D1230)</f>
        <v>0</v>
      </c>
    </row>
    <row r="1227" spans="1:4" s="38" customFormat="1" x14ac:dyDescent="0.2">
      <c r="A1227" s="53">
        <v>411100</v>
      </c>
      <c r="B1227" s="46" t="s">
        <v>84</v>
      </c>
      <c r="C1227" s="88">
        <v>257400</v>
      </c>
      <c r="D1227" s="47">
        <v>0</v>
      </c>
    </row>
    <row r="1228" spans="1:4" s="38" customFormat="1" ht="37.5" x14ac:dyDescent="0.2">
      <c r="A1228" s="53">
        <v>411200</v>
      </c>
      <c r="B1228" s="46" t="s">
        <v>207</v>
      </c>
      <c r="C1228" s="88">
        <v>7400</v>
      </c>
      <c r="D1228" s="47">
        <v>0</v>
      </c>
    </row>
    <row r="1229" spans="1:4" s="38" customFormat="1" ht="37.5" x14ac:dyDescent="0.2">
      <c r="A1229" s="53">
        <v>411300</v>
      </c>
      <c r="B1229" s="46" t="s">
        <v>85</v>
      </c>
      <c r="C1229" s="88">
        <v>8800</v>
      </c>
      <c r="D1229" s="47">
        <v>0</v>
      </c>
    </row>
    <row r="1230" spans="1:4" s="38" customFormat="1" x14ac:dyDescent="0.2">
      <c r="A1230" s="53">
        <v>411400</v>
      </c>
      <c r="B1230" s="46" t="s">
        <v>86</v>
      </c>
      <c r="C1230" s="88">
        <v>19100</v>
      </c>
      <c r="D1230" s="47">
        <v>0</v>
      </c>
    </row>
    <row r="1231" spans="1:4" s="38" customFormat="1" ht="19.5" x14ac:dyDescent="0.2">
      <c r="A1231" s="51">
        <v>412000</v>
      </c>
      <c r="B1231" s="48" t="s">
        <v>199</v>
      </c>
      <c r="C1231" s="89">
        <f>SUM(C1232:C1241)</f>
        <v>38100</v>
      </c>
      <c r="D1231" s="89">
        <f>SUM(D1232:D1241)</f>
        <v>0</v>
      </c>
    </row>
    <row r="1232" spans="1:4" s="38" customFormat="1" ht="60.75" customHeight="1" x14ac:dyDescent="0.2">
      <c r="A1232" s="53">
        <v>412200</v>
      </c>
      <c r="B1232" s="46" t="s">
        <v>208</v>
      </c>
      <c r="C1232" s="88">
        <v>8700</v>
      </c>
      <c r="D1232" s="47">
        <v>0</v>
      </c>
    </row>
    <row r="1233" spans="1:4" s="38" customFormat="1" x14ac:dyDescent="0.2">
      <c r="A1233" s="53">
        <v>412300</v>
      </c>
      <c r="B1233" s="46" t="s">
        <v>88</v>
      </c>
      <c r="C1233" s="88">
        <v>3500</v>
      </c>
      <c r="D1233" s="47">
        <v>0</v>
      </c>
    </row>
    <row r="1234" spans="1:4" s="38" customFormat="1" x14ac:dyDescent="0.2">
      <c r="A1234" s="53">
        <v>412500</v>
      </c>
      <c r="B1234" s="46" t="s">
        <v>90</v>
      </c>
      <c r="C1234" s="88">
        <v>3400</v>
      </c>
      <c r="D1234" s="47">
        <v>0</v>
      </c>
    </row>
    <row r="1235" spans="1:4" s="38" customFormat="1" x14ac:dyDescent="0.2">
      <c r="A1235" s="53">
        <v>412600</v>
      </c>
      <c r="B1235" s="46" t="s">
        <v>209</v>
      </c>
      <c r="C1235" s="88">
        <v>10000</v>
      </c>
      <c r="D1235" s="47">
        <v>0</v>
      </c>
    </row>
    <row r="1236" spans="1:4" s="38" customFormat="1" x14ac:dyDescent="0.2">
      <c r="A1236" s="53">
        <v>412700</v>
      </c>
      <c r="B1236" s="46" t="s">
        <v>196</v>
      </c>
      <c r="C1236" s="88">
        <v>5000</v>
      </c>
      <c r="D1236" s="47">
        <v>0</v>
      </c>
    </row>
    <row r="1237" spans="1:4" s="38" customFormat="1" x14ac:dyDescent="0.2">
      <c r="A1237" s="53">
        <v>412900</v>
      </c>
      <c r="B1237" s="83" t="s">
        <v>518</v>
      </c>
      <c r="C1237" s="88">
        <v>300</v>
      </c>
      <c r="D1237" s="47">
        <v>0</v>
      </c>
    </row>
    <row r="1238" spans="1:4" s="38" customFormat="1" x14ac:dyDescent="0.2">
      <c r="A1238" s="53">
        <v>412900</v>
      </c>
      <c r="B1238" s="83" t="s">
        <v>304</v>
      </c>
      <c r="C1238" s="88">
        <v>1000</v>
      </c>
      <c r="D1238" s="47">
        <v>0</v>
      </c>
    </row>
    <row r="1239" spans="1:4" s="38" customFormat="1" ht="37.5" x14ac:dyDescent="0.2">
      <c r="A1239" s="53">
        <v>412900</v>
      </c>
      <c r="B1239" s="83" t="s">
        <v>305</v>
      </c>
      <c r="C1239" s="88">
        <v>3000</v>
      </c>
      <c r="D1239" s="47">
        <v>0</v>
      </c>
    </row>
    <row r="1240" spans="1:4" s="38" customFormat="1" ht="37.5" x14ac:dyDescent="0.2">
      <c r="A1240" s="53">
        <v>412900</v>
      </c>
      <c r="B1240" s="83" t="s">
        <v>306</v>
      </c>
      <c r="C1240" s="88">
        <v>700</v>
      </c>
      <c r="D1240" s="47">
        <v>0</v>
      </c>
    </row>
    <row r="1241" spans="1:4" s="38" customFormat="1" x14ac:dyDescent="0.2">
      <c r="A1241" s="53">
        <v>412900</v>
      </c>
      <c r="B1241" s="46" t="s">
        <v>289</v>
      </c>
      <c r="C1241" s="88">
        <v>2500</v>
      </c>
      <c r="D1241" s="47">
        <v>0</v>
      </c>
    </row>
    <row r="1242" spans="1:4" s="93" customFormat="1" ht="20.25" customHeight="1" x14ac:dyDescent="0.2">
      <c r="A1242" s="51">
        <v>415000</v>
      </c>
      <c r="B1242" s="48" t="s">
        <v>47</v>
      </c>
      <c r="C1242" s="89">
        <f>SUM(C1243:C1245)</f>
        <v>300000</v>
      </c>
      <c r="D1242" s="89">
        <f>SUM(D1243:D1245)</f>
        <v>0</v>
      </c>
    </row>
    <row r="1243" spans="1:4" s="38" customFormat="1" x14ac:dyDescent="0.2">
      <c r="A1243" s="53">
        <v>415100</v>
      </c>
      <c r="B1243" s="46" t="s">
        <v>257</v>
      </c>
      <c r="C1243" s="88">
        <v>0</v>
      </c>
      <c r="D1243" s="88">
        <v>0</v>
      </c>
    </row>
    <row r="1244" spans="1:4" s="38" customFormat="1" x14ac:dyDescent="0.2">
      <c r="A1244" s="53">
        <v>415200</v>
      </c>
      <c r="B1244" s="46" t="s">
        <v>489</v>
      </c>
      <c r="C1244" s="88">
        <v>150000</v>
      </c>
      <c r="D1244" s="47">
        <v>0</v>
      </c>
    </row>
    <row r="1245" spans="1:4" s="38" customFormat="1" x14ac:dyDescent="0.2">
      <c r="A1245" s="53">
        <v>415200</v>
      </c>
      <c r="B1245" s="46" t="s">
        <v>490</v>
      </c>
      <c r="C1245" s="88">
        <v>150000</v>
      </c>
      <c r="D1245" s="47">
        <v>0</v>
      </c>
    </row>
    <row r="1246" spans="1:4" s="93" customFormat="1" ht="19.5" x14ac:dyDescent="0.2">
      <c r="A1246" s="51">
        <v>480000</v>
      </c>
      <c r="B1246" s="48" t="s">
        <v>142</v>
      </c>
      <c r="C1246" s="89">
        <f t="shared" ref="C1246:D1247" si="273">C1247</f>
        <v>1020000</v>
      </c>
      <c r="D1246" s="89">
        <f t="shared" si="273"/>
        <v>0</v>
      </c>
    </row>
    <row r="1247" spans="1:4" s="93" customFormat="1" ht="19.5" x14ac:dyDescent="0.2">
      <c r="A1247" s="51">
        <v>488000</v>
      </c>
      <c r="B1247" s="48" t="s">
        <v>99</v>
      </c>
      <c r="C1247" s="89">
        <f t="shared" si="273"/>
        <v>1020000</v>
      </c>
      <c r="D1247" s="89">
        <f t="shared" si="273"/>
        <v>0</v>
      </c>
    </row>
    <row r="1248" spans="1:4" s="38" customFormat="1" ht="37.5" x14ac:dyDescent="0.2">
      <c r="A1248" s="53">
        <v>488100</v>
      </c>
      <c r="B1248" s="46" t="s">
        <v>491</v>
      </c>
      <c r="C1248" s="88">
        <v>1020000</v>
      </c>
      <c r="D1248" s="47">
        <v>0</v>
      </c>
    </row>
    <row r="1249" spans="1:4" s="49" customFormat="1" ht="19.5" x14ac:dyDescent="0.2">
      <c r="A1249" s="51">
        <v>510000</v>
      </c>
      <c r="B1249" s="48" t="s">
        <v>146</v>
      </c>
      <c r="C1249" s="89">
        <f>C1250+0+C1253</f>
        <v>3000</v>
      </c>
      <c r="D1249" s="89">
        <f>D1250+0+D1253</f>
        <v>0</v>
      </c>
    </row>
    <row r="1250" spans="1:4" s="49" customFormat="1" ht="19.5" x14ac:dyDescent="0.2">
      <c r="A1250" s="51">
        <v>511000</v>
      </c>
      <c r="B1250" s="48" t="s">
        <v>147</v>
      </c>
      <c r="C1250" s="89">
        <f t="shared" ref="C1250" si="274">C1251+C1252</f>
        <v>2000</v>
      </c>
      <c r="D1250" s="89">
        <f t="shared" ref="D1250" si="275">D1251+D1252</f>
        <v>0</v>
      </c>
    </row>
    <row r="1251" spans="1:4" s="38" customFormat="1" ht="20.25" customHeight="1" x14ac:dyDescent="0.2">
      <c r="A1251" s="53">
        <v>511300</v>
      </c>
      <c r="B1251" s="46" t="s">
        <v>150</v>
      </c>
      <c r="C1251" s="88">
        <v>2000</v>
      </c>
      <c r="D1251" s="47">
        <v>0</v>
      </c>
    </row>
    <row r="1252" spans="1:4" s="38" customFormat="1" x14ac:dyDescent="0.2">
      <c r="A1252" s="53">
        <v>511700</v>
      </c>
      <c r="B1252" s="46" t="s">
        <v>153</v>
      </c>
      <c r="C1252" s="88">
        <v>0</v>
      </c>
      <c r="D1252" s="88">
        <v>0</v>
      </c>
    </row>
    <row r="1253" spans="1:4" s="49" customFormat="1" ht="39" x14ac:dyDescent="0.2">
      <c r="A1253" s="51">
        <v>516000</v>
      </c>
      <c r="B1253" s="48" t="s">
        <v>157</v>
      </c>
      <c r="C1253" s="89">
        <f t="shared" ref="C1253:D1253" si="276">C1254</f>
        <v>1000</v>
      </c>
      <c r="D1253" s="89">
        <f t="shared" si="276"/>
        <v>0</v>
      </c>
    </row>
    <row r="1254" spans="1:4" s="38" customFormat="1" x14ac:dyDescent="0.2">
      <c r="A1254" s="53">
        <v>516100</v>
      </c>
      <c r="B1254" s="46" t="s">
        <v>157</v>
      </c>
      <c r="C1254" s="88">
        <v>1000</v>
      </c>
      <c r="D1254" s="47">
        <v>0</v>
      </c>
    </row>
    <row r="1255" spans="1:4" s="38" customFormat="1" x14ac:dyDescent="0.2">
      <c r="A1255" s="92"/>
      <c r="B1255" s="85" t="s">
        <v>222</v>
      </c>
      <c r="C1255" s="91">
        <f>C1225+C1246+C1249+0</f>
        <v>1653800</v>
      </c>
      <c r="D1255" s="91">
        <f>D1225+D1246+D1249+0</f>
        <v>0</v>
      </c>
    </row>
    <row r="1256" spans="1:4" s="38" customFormat="1" x14ac:dyDescent="0.2">
      <c r="A1256" s="33"/>
      <c r="B1256" s="46"/>
      <c r="C1256" s="88"/>
      <c r="D1256" s="88"/>
    </row>
    <row r="1257" spans="1:4" s="38" customFormat="1" x14ac:dyDescent="0.2">
      <c r="A1257" s="55"/>
      <c r="B1257" s="34"/>
      <c r="C1257" s="88"/>
      <c r="D1257" s="88"/>
    </row>
    <row r="1258" spans="1:4" s="38" customFormat="1" ht="19.5" x14ac:dyDescent="0.2">
      <c r="A1258" s="50" t="s">
        <v>576</v>
      </c>
      <c r="B1258" s="48"/>
      <c r="C1258" s="88"/>
      <c r="D1258" s="88"/>
    </row>
    <row r="1259" spans="1:4" s="38" customFormat="1" ht="19.5" x14ac:dyDescent="0.2">
      <c r="A1259" s="50" t="s">
        <v>233</v>
      </c>
      <c r="B1259" s="48"/>
      <c r="C1259" s="88"/>
      <c r="D1259" s="88"/>
    </row>
    <row r="1260" spans="1:4" s="38" customFormat="1" ht="19.5" x14ac:dyDescent="0.2">
      <c r="A1260" s="50" t="s">
        <v>351</v>
      </c>
      <c r="B1260" s="48"/>
      <c r="C1260" s="88"/>
      <c r="D1260" s="88"/>
    </row>
    <row r="1261" spans="1:4" s="38" customFormat="1" ht="19.5" x14ac:dyDescent="0.2">
      <c r="A1261" s="50" t="s">
        <v>577</v>
      </c>
      <c r="B1261" s="48"/>
      <c r="C1261" s="88"/>
      <c r="D1261" s="88"/>
    </row>
    <row r="1262" spans="1:4" s="38" customFormat="1" x14ac:dyDescent="0.2">
      <c r="A1262" s="50"/>
      <c r="B1262" s="41"/>
      <c r="C1262" s="82"/>
      <c r="D1262" s="82"/>
    </row>
    <row r="1263" spans="1:4" s="38" customFormat="1" ht="20.25" customHeight="1" x14ac:dyDescent="0.2">
      <c r="A1263" s="51">
        <v>410000</v>
      </c>
      <c r="B1263" s="43" t="s">
        <v>83</v>
      </c>
      <c r="C1263" s="89">
        <f t="shared" ref="C1263" si="277">C1264+C1269</f>
        <v>1789300</v>
      </c>
      <c r="D1263" s="89">
        <f t="shared" ref="D1263" si="278">D1264+D1269</f>
        <v>0</v>
      </c>
    </row>
    <row r="1264" spans="1:4" s="38" customFormat="1" ht="19.5" x14ac:dyDescent="0.2">
      <c r="A1264" s="51">
        <v>411000</v>
      </c>
      <c r="B1264" s="43" t="s">
        <v>194</v>
      </c>
      <c r="C1264" s="89">
        <f t="shared" ref="C1264" si="279">SUM(C1265:C1268)</f>
        <v>1785800</v>
      </c>
      <c r="D1264" s="89">
        <f t="shared" ref="D1264" si="280">SUM(D1265:D1268)</f>
        <v>0</v>
      </c>
    </row>
    <row r="1265" spans="1:4" s="38" customFormat="1" x14ac:dyDescent="0.2">
      <c r="A1265" s="53">
        <v>411100</v>
      </c>
      <c r="B1265" s="46" t="s">
        <v>84</v>
      </c>
      <c r="C1265" s="88">
        <v>1664300</v>
      </c>
      <c r="D1265" s="47">
        <v>0</v>
      </c>
    </row>
    <row r="1266" spans="1:4" s="38" customFormat="1" ht="37.5" x14ac:dyDescent="0.2">
      <c r="A1266" s="53">
        <v>411200</v>
      </c>
      <c r="B1266" s="46" t="s">
        <v>207</v>
      </c>
      <c r="C1266" s="88">
        <v>40000</v>
      </c>
      <c r="D1266" s="47">
        <v>0</v>
      </c>
    </row>
    <row r="1267" spans="1:4" s="38" customFormat="1" ht="37.5" x14ac:dyDescent="0.2">
      <c r="A1267" s="53">
        <v>411300</v>
      </c>
      <c r="B1267" s="46" t="s">
        <v>85</v>
      </c>
      <c r="C1267" s="88">
        <v>45100</v>
      </c>
      <c r="D1267" s="47">
        <v>0</v>
      </c>
    </row>
    <row r="1268" spans="1:4" s="38" customFormat="1" x14ac:dyDescent="0.2">
      <c r="A1268" s="53">
        <v>411400</v>
      </c>
      <c r="B1268" s="46" t="s">
        <v>86</v>
      </c>
      <c r="C1268" s="88">
        <v>36400</v>
      </c>
      <c r="D1268" s="47">
        <v>0</v>
      </c>
    </row>
    <row r="1269" spans="1:4" s="38" customFormat="1" ht="19.5" x14ac:dyDescent="0.2">
      <c r="A1269" s="51">
        <v>412000</v>
      </c>
      <c r="B1269" s="48" t="s">
        <v>199</v>
      </c>
      <c r="C1269" s="89">
        <f t="shared" ref="C1269:D1269" si="281">SUM(C1270:C1270)</f>
        <v>3500</v>
      </c>
      <c r="D1269" s="89">
        <f t="shared" si="281"/>
        <v>0</v>
      </c>
    </row>
    <row r="1270" spans="1:4" s="38" customFormat="1" ht="37.5" x14ac:dyDescent="0.2">
      <c r="A1270" s="53">
        <v>412900</v>
      </c>
      <c r="B1270" s="46" t="s">
        <v>306</v>
      </c>
      <c r="C1270" s="88">
        <v>3500</v>
      </c>
      <c r="D1270" s="47">
        <v>0</v>
      </c>
    </row>
    <row r="1271" spans="1:4" s="49" customFormat="1" ht="19.5" x14ac:dyDescent="0.2">
      <c r="A1271" s="51">
        <v>630000</v>
      </c>
      <c r="B1271" s="48" t="s">
        <v>184</v>
      </c>
      <c r="C1271" s="89">
        <f>C1272+0</f>
        <v>56000</v>
      </c>
      <c r="D1271" s="89">
        <f>D1272+0</f>
        <v>0</v>
      </c>
    </row>
    <row r="1272" spans="1:4" s="49" customFormat="1" ht="19.5" x14ac:dyDescent="0.2">
      <c r="A1272" s="51">
        <v>638000</v>
      </c>
      <c r="B1272" s="48" t="s">
        <v>121</v>
      </c>
      <c r="C1272" s="89">
        <f t="shared" ref="C1272:D1272" si="282">C1273</f>
        <v>56000</v>
      </c>
      <c r="D1272" s="89">
        <f t="shared" si="282"/>
        <v>0</v>
      </c>
    </row>
    <row r="1273" spans="1:4" s="38" customFormat="1" x14ac:dyDescent="0.2">
      <c r="A1273" s="53">
        <v>638100</v>
      </c>
      <c r="B1273" s="46" t="s">
        <v>189</v>
      </c>
      <c r="C1273" s="88">
        <v>56000</v>
      </c>
      <c r="D1273" s="47">
        <v>0</v>
      </c>
    </row>
    <row r="1274" spans="1:4" s="38" customFormat="1" x14ac:dyDescent="0.2">
      <c r="A1274" s="90"/>
      <c r="B1274" s="85" t="s">
        <v>222</v>
      </c>
      <c r="C1274" s="91">
        <f>C1263+0+0+C1271</f>
        <v>1845300</v>
      </c>
      <c r="D1274" s="91">
        <f>D1263+0+0+D1271</f>
        <v>0</v>
      </c>
    </row>
    <row r="1275" spans="1:4" s="38" customFormat="1" x14ac:dyDescent="0.2">
      <c r="A1275" s="33"/>
      <c r="B1275" s="34"/>
      <c r="C1275" s="88"/>
      <c r="D1275" s="88"/>
    </row>
    <row r="1276" spans="1:4" s="38" customFormat="1" x14ac:dyDescent="0.2">
      <c r="A1276" s="55"/>
      <c r="B1276" s="34"/>
      <c r="C1276" s="88"/>
      <c r="D1276" s="88"/>
    </row>
    <row r="1277" spans="1:4" s="38" customFormat="1" ht="19.5" x14ac:dyDescent="0.2">
      <c r="A1277" s="50" t="s">
        <v>578</v>
      </c>
      <c r="B1277" s="48"/>
      <c r="C1277" s="88"/>
      <c r="D1277" s="88"/>
    </row>
    <row r="1278" spans="1:4" s="38" customFormat="1" ht="19.5" x14ac:dyDescent="0.2">
      <c r="A1278" s="50" t="s">
        <v>233</v>
      </c>
      <c r="B1278" s="48"/>
      <c r="C1278" s="88"/>
      <c r="D1278" s="88"/>
    </row>
    <row r="1279" spans="1:4" s="38" customFormat="1" ht="19.5" x14ac:dyDescent="0.2">
      <c r="A1279" s="50" t="s">
        <v>352</v>
      </c>
      <c r="B1279" s="48"/>
      <c r="C1279" s="88"/>
      <c r="D1279" s="88"/>
    </row>
    <row r="1280" spans="1:4" s="38" customFormat="1" ht="19.5" x14ac:dyDescent="0.2">
      <c r="A1280" s="50" t="s">
        <v>579</v>
      </c>
      <c r="B1280" s="48"/>
      <c r="C1280" s="88"/>
      <c r="D1280" s="88"/>
    </row>
    <row r="1281" spans="1:4" s="38" customFormat="1" x14ac:dyDescent="0.2">
      <c r="A1281" s="50"/>
      <c r="B1281" s="41"/>
      <c r="C1281" s="82"/>
      <c r="D1281" s="82"/>
    </row>
    <row r="1282" spans="1:4" s="38" customFormat="1" ht="20.25" customHeight="1" x14ac:dyDescent="0.2">
      <c r="A1282" s="51">
        <v>410000</v>
      </c>
      <c r="B1282" s="43" t="s">
        <v>83</v>
      </c>
      <c r="C1282" s="89">
        <f t="shared" ref="C1282" si="283">C1283+C1288</f>
        <v>13537200</v>
      </c>
      <c r="D1282" s="89">
        <f t="shared" ref="D1282" si="284">D1283+D1288</f>
        <v>534500</v>
      </c>
    </row>
    <row r="1283" spans="1:4" s="38" customFormat="1" ht="19.5" x14ac:dyDescent="0.2">
      <c r="A1283" s="51">
        <v>411000</v>
      </c>
      <c r="B1283" s="43" t="s">
        <v>194</v>
      </c>
      <c r="C1283" s="89">
        <f t="shared" ref="C1283" si="285">SUM(C1284:C1287)</f>
        <v>13329500</v>
      </c>
      <c r="D1283" s="89">
        <f t="shared" ref="D1283" si="286">SUM(D1284:D1287)</f>
        <v>243500</v>
      </c>
    </row>
    <row r="1284" spans="1:4" s="38" customFormat="1" x14ac:dyDescent="0.2">
      <c r="A1284" s="53">
        <v>411100</v>
      </c>
      <c r="B1284" s="46" t="s">
        <v>84</v>
      </c>
      <c r="C1284" s="88">
        <v>12649500</v>
      </c>
      <c r="D1284" s="88">
        <v>220000</v>
      </c>
    </row>
    <row r="1285" spans="1:4" s="38" customFormat="1" ht="37.5" x14ac:dyDescent="0.2">
      <c r="A1285" s="53">
        <v>411200</v>
      </c>
      <c r="B1285" s="46" t="s">
        <v>207</v>
      </c>
      <c r="C1285" s="88">
        <v>350000</v>
      </c>
      <c r="D1285" s="88">
        <v>20000</v>
      </c>
    </row>
    <row r="1286" spans="1:4" s="38" customFormat="1" ht="37.5" x14ac:dyDescent="0.2">
      <c r="A1286" s="53">
        <v>411300</v>
      </c>
      <c r="B1286" s="46" t="s">
        <v>85</v>
      </c>
      <c r="C1286" s="88">
        <v>260000</v>
      </c>
      <c r="D1286" s="88">
        <v>2500</v>
      </c>
    </row>
    <row r="1287" spans="1:4" s="38" customFormat="1" x14ac:dyDescent="0.2">
      <c r="A1287" s="53">
        <v>411400</v>
      </c>
      <c r="B1287" s="46" t="s">
        <v>86</v>
      </c>
      <c r="C1287" s="88">
        <v>70000</v>
      </c>
      <c r="D1287" s="88">
        <v>1000</v>
      </c>
    </row>
    <row r="1288" spans="1:4" s="38" customFormat="1" ht="19.5" x14ac:dyDescent="0.2">
      <c r="A1288" s="51">
        <v>412000</v>
      </c>
      <c r="B1288" s="48" t="s">
        <v>199</v>
      </c>
      <c r="C1288" s="89">
        <f t="shared" ref="C1288" si="287">SUM(C1289:C1301)</f>
        <v>207700</v>
      </c>
      <c r="D1288" s="89">
        <f>SUM(D1289:D1301)</f>
        <v>291000</v>
      </c>
    </row>
    <row r="1289" spans="1:4" s="38" customFormat="1" x14ac:dyDescent="0.2">
      <c r="A1289" s="53">
        <v>412100</v>
      </c>
      <c r="B1289" s="46" t="s">
        <v>87</v>
      </c>
      <c r="C1289" s="88">
        <v>800</v>
      </c>
      <c r="D1289" s="88">
        <v>10000</v>
      </c>
    </row>
    <row r="1290" spans="1:4" s="38" customFormat="1" ht="37.5" x14ac:dyDescent="0.2">
      <c r="A1290" s="53">
        <v>412200</v>
      </c>
      <c r="B1290" s="46" t="s">
        <v>208</v>
      </c>
      <c r="C1290" s="88">
        <v>70000</v>
      </c>
      <c r="D1290" s="88">
        <v>75000</v>
      </c>
    </row>
    <row r="1291" spans="1:4" s="38" customFormat="1" x14ac:dyDescent="0.2">
      <c r="A1291" s="53">
        <v>412300</v>
      </c>
      <c r="B1291" s="46" t="s">
        <v>88</v>
      </c>
      <c r="C1291" s="88">
        <v>20000</v>
      </c>
      <c r="D1291" s="88">
        <v>25500</v>
      </c>
    </row>
    <row r="1292" spans="1:4" s="38" customFormat="1" x14ac:dyDescent="0.2">
      <c r="A1292" s="53">
        <v>412400</v>
      </c>
      <c r="B1292" s="46" t="s">
        <v>89</v>
      </c>
      <c r="C1292" s="88">
        <v>0</v>
      </c>
      <c r="D1292" s="88">
        <v>13000</v>
      </c>
    </row>
    <row r="1293" spans="1:4" s="38" customFormat="1" x14ac:dyDescent="0.2">
      <c r="A1293" s="53">
        <v>412500</v>
      </c>
      <c r="B1293" s="46" t="s">
        <v>90</v>
      </c>
      <c r="C1293" s="88">
        <v>13000</v>
      </c>
      <c r="D1293" s="88">
        <v>39500</v>
      </c>
    </row>
    <row r="1294" spans="1:4" s="38" customFormat="1" x14ac:dyDescent="0.2">
      <c r="A1294" s="53">
        <v>412600</v>
      </c>
      <c r="B1294" s="46" t="s">
        <v>209</v>
      </c>
      <c r="C1294" s="88">
        <v>2000</v>
      </c>
      <c r="D1294" s="88">
        <v>15000</v>
      </c>
    </row>
    <row r="1295" spans="1:4" s="38" customFormat="1" x14ac:dyDescent="0.2">
      <c r="A1295" s="53">
        <v>412700</v>
      </c>
      <c r="B1295" s="46" t="s">
        <v>196</v>
      </c>
      <c r="C1295" s="88">
        <v>15000</v>
      </c>
      <c r="D1295" s="88">
        <v>28000</v>
      </c>
    </row>
    <row r="1296" spans="1:4" s="38" customFormat="1" x14ac:dyDescent="0.2">
      <c r="A1296" s="53">
        <v>412900</v>
      </c>
      <c r="B1296" s="46" t="s">
        <v>518</v>
      </c>
      <c r="C1296" s="88">
        <v>0</v>
      </c>
      <c r="D1296" s="88">
        <v>1500</v>
      </c>
    </row>
    <row r="1297" spans="1:4" s="38" customFormat="1" x14ac:dyDescent="0.2">
      <c r="A1297" s="53">
        <v>412900</v>
      </c>
      <c r="B1297" s="83" t="s">
        <v>287</v>
      </c>
      <c r="C1297" s="88">
        <v>72200</v>
      </c>
      <c r="D1297" s="88">
        <v>51100</v>
      </c>
    </row>
    <row r="1298" spans="1:4" s="38" customFormat="1" x14ac:dyDescent="0.2">
      <c r="A1298" s="53">
        <v>412900</v>
      </c>
      <c r="B1298" s="83" t="s">
        <v>304</v>
      </c>
      <c r="C1298" s="88">
        <v>0</v>
      </c>
      <c r="D1298" s="88">
        <v>15000</v>
      </c>
    </row>
    <row r="1299" spans="1:4" s="38" customFormat="1" ht="37.5" x14ac:dyDescent="0.2">
      <c r="A1299" s="53">
        <v>412900</v>
      </c>
      <c r="B1299" s="83" t="s">
        <v>305</v>
      </c>
      <c r="C1299" s="88">
        <v>0</v>
      </c>
      <c r="D1299" s="88">
        <v>900</v>
      </c>
    </row>
    <row r="1300" spans="1:4" s="38" customFormat="1" ht="37.5" x14ac:dyDescent="0.2">
      <c r="A1300" s="53">
        <v>412900</v>
      </c>
      <c r="B1300" s="46" t="s">
        <v>306</v>
      </c>
      <c r="C1300" s="88">
        <v>14700</v>
      </c>
      <c r="D1300" s="47">
        <v>0</v>
      </c>
    </row>
    <row r="1301" spans="1:4" s="38" customFormat="1" x14ac:dyDescent="0.2">
      <c r="A1301" s="53">
        <v>412900</v>
      </c>
      <c r="B1301" s="46" t="s">
        <v>289</v>
      </c>
      <c r="C1301" s="88">
        <v>0</v>
      </c>
      <c r="D1301" s="88">
        <v>16500</v>
      </c>
    </row>
    <row r="1302" spans="1:4" s="49" customFormat="1" ht="19.5" x14ac:dyDescent="0.2">
      <c r="A1302" s="51">
        <v>510000</v>
      </c>
      <c r="B1302" s="48" t="s">
        <v>146</v>
      </c>
      <c r="C1302" s="89">
        <f t="shared" ref="C1302" si="288">C1303+C1306</f>
        <v>0</v>
      </c>
      <c r="D1302" s="89">
        <f>D1303+D1306</f>
        <v>165500</v>
      </c>
    </row>
    <row r="1303" spans="1:4" s="49" customFormat="1" ht="19.5" x14ac:dyDescent="0.2">
      <c r="A1303" s="51">
        <v>511000</v>
      </c>
      <c r="B1303" s="48" t="s">
        <v>147</v>
      </c>
      <c r="C1303" s="89">
        <f t="shared" ref="C1303" si="289">SUM(C1304:C1305)</f>
        <v>0</v>
      </c>
      <c r="D1303" s="89">
        <f t="shared" ref="D1303" si="290">SUM(D1304:D1305)</f>
        <v>165000</v>
      </c>
    </row>
    <row r="1304" spans="1:4" s="38" customFormat="1" ht="37.5" x14ac:dyDescent="0.2">
      <c r="A1304" s="53">
        <v>511200</v>
      </c>
      <c r="B1304" s="46" t="s">
        <v>149</v>
      </c>
      <c r="C1304" s="88">
        <v>0</v>
      </c>
      <c r="D1304" s="88">
        <v>90000</v>
      </c>
    </row>
    <row r="1305" spans="1:4" s="38" customFormat="1" x14ac:dyDescent="0.2">
      <c r="A1305" s="53">
        <v>511300</v>
      </c>
      <c r="B1305" s="46" t="s">
        <v>150</v>
      </c>
      <c r="C1305" s="88">
        <v>0</v>
      </c>
      <c r="D1305" s="88">
        <v>75000</v>
      </c>
    </row>
    <row r="1306" spans="1:4" s="49" customFormat="1" ht="39" x14ac:dyDescent="0.2">
      <c r="A1306" s="51">
        <v>516000</v>
      </c>
      <c r="B1306" s="48" t="s">
        <v>157</v>
      </c>
      <c r="C1306" s="89">
        <f t="shared" ref="C1306:D1306" si="291">C1307</f>
        <v>0</v>
      </c>
      <c r="D1306" s="89">
        <f t="shared" si="291"/>
        <v>500</v>
      </c>
    </row>
    <row r="1307" spans="1:4" s="38" customFormat="1" x14ac:dyDescent="0.2">
      <c r="A1307" s="53">
        <v>516100</v>
      </c>
      <c r="B1307" s="46" t="s">
        <v>157</v>
      </c>
      <c r="C1307" s="88">
        <v>0</v>
      </c>
      <c r="D1307" s="88">
        <v>500</v>
      </c>
    </row>
    <row r="1308" spans="1:4" s="49" customFormat="1" ht="19.5" x14ac:dyDescent="0.2">
      <c r="A1308" s="51">
        <v>630000</v>
      </c>
      <c r="B1308" s="48" t="s">
        <v>184</v>
      </c>
      <c r="C1308" s="89">
        <f>0+C1309</f>
        <v>410000</v>
      </c>
      <c r="D1308" s="89">
        <f>0+D1309</f>
        <v>0</v>
      </c>
    </row>
    <row r="1309" spans="1:4" s="49" customFormat="1" ht="19.5" x14ac:dyDescent="0.2">
      <c r="A1309" s="51">
        <v>638000</v>
      </c>
      <c r="B1309" s="48" t="s">
        <v>121</v>
      </c>
      <c r="C1309" s="89">
        <f t="shared" ref="C1309:D1309" si="292">C1310</f>
        <v>410000</v>
      </c>
      <c r="D1309" s="89">
        <f t="shared" si="292"/>
        <v>0</v>
      </c>
    </row>
    <row r="1310" spans="1:4" s="38" customFormat="1" x14ac:dyDescent="0.2">
      <c r="A1310" s="53">
        <v>638100</v>
      </c>
      <c r="B1310" s="46" t="s">
        <v>189</v>
      </c>
      <c r="C1310" s="88">
        <v>410000</v>
      </c>
      <c r="D1310" s="47">
        <v>0</v>
      </c>
    </row>
    <row r="1311" spans="1:4" s="38" customFormat="1" x14ac:dyDescent="0.2">
      <c r="A1311" s="90"/>
      <c r="B1311" s="85" t="s">
        <v>222</v>
      </c>
      <c r="C1311" s="91">
        <f>C1282+C1308+C1302+0</f>
        <v>13947200</v>
      </c>
      <c r="D1311" s="91">
        <f>D1282+D1308+D1302+0</f>
        <v>700000</v>
      </c>
    </row>
    <row r="1312" spans="1:4" s="38" customFormat="1" x14ac:dyDescent="0.2">
      <c r="A1312" s="33"/>
      <c r="B1312" s="34"/>
      <c r="C1312" s="82"/>
      <c r="D1312" s="82"/>
    </row>
    <row r="1313" spans="1:4" s="38" customFormat="1" x14ac:dyDescent="0.2">
      <c r="A1313" s="55"/>
      <c r="B1313" s="34"/>
      <c r="C1313" s="82"/>
      <c r="D1313" s="82"/>
    </row>
    <row r="1314" spans="1:4" s="38" customFormat="1" ht="19.5" x14ac:dyDescent="0.2">
      <c r="A1314" s="50" t="s">
        <v>580</v>
      </c>
      <c r="B1314" s="48"/>
      <c r="C1314" s="88"/>
      <c r="D1314" s="88"/>
    </row>
    <row r="1315" spans="1:4" s="38" customFormat="1" ht="19.5" x14ac:dyDescent="0.2">
      <c r="A1315" s="50" t="s">
        <v>233</v>
      </c>
      <c r="B1315" s="48"/>
      <c r="C1315" s="88"/>
      <c r="D1315" s="88"/>
    </row>
    <row r="1316" spans="1:4" s="38" customFormat="1" ht="19.5" x14ac:dyDescent="0.2">
      <c r="A1316" s="50" t="s">
        <v>353</v>
      </c>
      <c r="B1316" s="48"/>
      <c r="C1316" s="88"/>
      <c r="D1316" s="88"/>
    </row>
    <row r="1317" spans="1:4" s="38" customFormat="1" ht="19.5" x14ac:dyDescent="0.2">
      <c r="A1317" s="50" t="s">
        <v>517</v>
      </c>
      <c r="B1317" s="48"/>
      <c r="C1317" s="88"/>
      <c r="D1317" s="88"/>
    </row>
    <row r="1318" spans="1:4" s="38" customFormat="1" x14ac:dyDescent="0.2">
      <c r="A1318" s="50"/>
      <c r="B1318" s="41"/>
      <c r="C1318" s="82"/>
      <c r="D1318" s="82"/>
    </row>
    <row r="1319" spans="1:4" s="38" customFormat="1" ht="20.25" customHeight="1" x14ac:dyDescent="0.2">
      <c r="A1319" s="51">
        <v>410000</v>
      </c>
      <c r="B1319" s="43" t="s">
        <v>83</v>
      </c>
      <c r="C1319" s="89">
        <f>C1320+C1325+C1334</f>
        <v>1757300</v>
      </c>
      <c r="D1319" s="89">
        <f>D1320+D1325+D1334</f>
        <v>0</v>
      </c>
    </row>
    <row r="1320" spans="1:4" s="38" customFormat="1" ht="19.5" x14ac:dyDescent="0.2">
      <c r="A1320" s="51">
        <v>411000</v>
      </c>
      <c r="B1320" s="43" t="s">
        <v>194</v>
      </c>
      <c r="C1320" s="89">
        <f t="shared" ref="C1320" si="293">SUM(C1321:C1324)</f>
        <v>399600</v>
      </c>
      <c r="D1320" s="89">
        <f t="shared" ref="D1320" si="294">SUM(D1321:D1324)</f>
        <v>0</v>
      </c>
    </row>
    <row r="1321" spans="1:4" s="38" customFormat="1" x14ac:dyDescent="0.2">
      <c r="A1321" s="53">
        <v>411100</v>
      </c>
      <c r="B1321" s="46" t="s">
        <v>84</v>
      </c>
      <c r="C1321" s="88">
        <v>379600</v>
      </c>
      <c r="D1321" s="47">
        <v>0</v>
      </c>
    </row>
    <row r="1322" spans="1:4" s="38" customFormat="1" ht="37.5" x14ac:dyDescent="0.2">
      <c r="A1322" s="53">
        <v>411200</v>
      </c>
      <c r="B1322" s="46" t="s">
        <v>207</v>
      </c>
      <c r="C1322" s="88">
        <v>10000</v>
      </c>
      <c r="D1322" s="47">
        <v>0</v>
      </c>
    </row>
    <row r="1323" spans="1:4" s="38" customFormat="1" ht="37.5" x14ac:dyDescent="0.2">
      <c r="A1323" s="53">
        <v>411300</v>
      </c>
      <c r="B1323" s="46" t="s">
        <v>85</v>
      </c>
      <c r="C1323" s="88">
        <v>5000</v>
      </c>
      <c r="D1323" s="47">
        <v>0</v>
      </c>
    </row>
    <row r="1324" spans="1:4" s="38" customFormat="1" x14ac:dyDescent="0.2">
      <c r="A1324" s="53">
        <v>411400</v>
      </c>
      <c r="B1324" s="46" t="s">
        <v>86</v>
      </c>
      <c r="C1324" s="88">
        <v>5000</v>
      </c>
      <c r="D1324" s="47">
        <v>0</v>
      </c>
    </row>
    <row r="1325" spans="1:4" s="38" customFormat="1" ht="40.5" customHeight="1" x14ac:dyDescent="0.2">
      <c r="A1325" s="51">
        <v>412000</v>
      </c>
      <c r="B1325" s="48" t="s">
        <v>199</v>
      </c>
      <c r="C1325" s="89">
        <f>SUM(C1326:C1333)</f>
        <v>1343300</v>
      </c>
      <c r="D1325" s="89">
        <f>SUM(D1326:D1333)</f>
        <v>0</v>
      </c>
    </row>
    <row r="1326" spans="1:4" s="38" customFormat="1" ht="37.5" x14ac:dyDescent="0.2">
      <c r="A1326" s="53">
        <v>412200</v>
      </c>
      <c r="B1326" s="46" t="s">
        <v>208</v>
      </c>
      <c r="C1326" s="88">
        <v>25000</v>
      </c>
      <c r="D1326" s="47">
        <v>0</v>
      </c>
    </row>
    <row r="1327" spans="1:4" s="38" customFormat="1" x14ac:dyDescent="0.2">
      <c r="A1327" s="53">
        <v>412300</v>
      </c>
      <c r="B1327" s="46" t="s">
        <v>88</v>
      </c>
      <c r="C1327" s="88">
        <v>20000</v>
      </c>
      <c r="D1327" s="47">
        <v>0</v>
      </c>
    </row>
    <row r="1328" spans="1:4" s="38" customFormat="1" x14ac:dyDescent="0.2">
      <c r="A1328" s="53">
        <v>412400</v>
      </c>
      <c r="B1328" s="46" t="s">
        <v>89</v>
      </c>
      <c r="C1328" s="88">
        <v>10000</v>
      </c>
      <c r="D1328" s="47">
        <v>0</v>
      </c>
    </row>
    <row r="1329" spans="1:4" s="38" customFormat="1" x14ac:dyDescent="0.2">
      <c r="A1329" s="53">
        <v>412500</v>
      </c>
      <c r="B1329" s="46" t="s">
        <v>90</v>
      </c>
      <c r="C1329" s="88">
        <v>5000</v>
      </c>
      <c r="D1329" s="47">
        <v>0</v>
      </c>
    </row>
    <row r="1330" spans="1:4" s="38" customFormat="1" x14ac:dyDescent="0.2">
      <c r="A1330" s="53">
        <v>412600</v>
      </c>
      <c r="B1330" s="46" t="s">
        <v>209</v>
      </c>
      <c r="C1330" s="88">
        <v>5000</v>
      </c>
      <c r="D1330" s="47">
        <v>0</v>
      </c>
    </row>
    <row r="1331" spans="1:4" s="38" customFormat="1" x14ac:dyDescent="0.2">
      <c r="A1331" s="53">
        <v>412700</v>
      </c>
      <c r="B1331" s="46" t="s">
        <v>196</v>
      </c>
      <c r="C1331" s="88">
        <v>20000</v>
      </c>
      <c r="D1331" s="47">
        <v>0</v>
      </c>
    </row>
    <row r="1332" spans="1:4" s="38" customFormat="1" x14ac:dyDescent="0.2">
      <c r="A1332" s="53">
        <v>412900</v>
      </c>
      <c r="B1332" s="83" t="s">
        <v>287</v>
      </c>
      <c r="C1332" s="88">
        <v>1257500</v>
      </c>
      <c r="D1332" s="47">
        <v>0</v>
      </c>
    </row>
    <row r="1333" spans="1:4" s="38" customFormat="1" ht="37.5" x14ac:dyDescent="0.2">
      <c r="A1333" s="53">
        <v>412900</v>
      </c>
      <c r="B1333" s="83" t="s">
        <v>306</v>
      </c>
      <c r="C1333" s="88">
        <v>800</v>
      </c>
      <c r="D1333" s="47">
        <v>0</v>
      </c>
    </row>
    <row r="1334" spans="1:4" s="49" customFormat="1" ht="39" x14ac:dyDescent="0.2">
      <c r="A1334" s="51">
        <v>418000</v>
      </c>
      <c r="B1334" s="48" t="s">
        <v>203</v>
      </c>
      <c r="C1334" s="89">
        <f t="shared" ref="C1334:D1334" si="295">C1335</f>
        <v>14400</v>
      </c>
      <c r="D1334" s="89">
        <f t="shared" si="295"/>
        <v>0</v>
      </c>
    </row>
    <row r="1335" spans="1:4" s="38" customFormat="1" x14ac:dyDescent="0.2">
      <c r="A1335" s="53">
        <v>418200</v>
      </c>
      <c r="B1335" s="45" t="s">
        <v>140</v>
      </c>
      <c r="C1335" s="88">
        <v>14400</v>
      </c>
      <c r="D1335" s="47">
        <v>0</v>
      </c>
    </row>
    <row r="1336" spans="1:4" s="49" customFormat="1" ht="19.5" x14ac:dyDescent="0.2">
      <c r="A1336" s="51">
        <v>510000</v>
      </c>
      <c r="B1336" s="48" t="s">
        <v>146</v>
      </c>
      <c r="C1336" s="89">
        <f t="shared" ref="C1336:D1336" si="296">C1337</f>
        <v>10000</v>
      </c>
      <c r="D1336" s="89">
        <f t="shared" si="296"/>
        <v>0</v>
      </c>
    </row>
    <row r="1337" spans="1:4" s="49" customFormat="1" ht="19.5" x14ac:dyDescent="0.2">
      <c r="A1337" s="51">
        <v>511000</v>
      </c>
      <c r="B1337" s="48" t="s">
        <v>147</v>
      </c>
      <c r="C1337" s="89">
        <f>C1338+0</f>
        <v>10000</v>
      </c>
      <c r="D1337" s="89">
        <f>D1338+0</f>
        <v>0</v>
      </c>
    </row>
    <row r="1338" spans="1:4" s="38" customFormat="1" x14ac:dyDescent="0.2">
      <c r="A1338" s="53">
        <v>511300</v>
      </c>
      <c r="B1338" s="46" t="s">
        <v>150</v>
      </c>
      <c r="C1338" s="88">
        <v>10000</v>
      </c>
      <c r="D1338" s="47">
        <v>0</v>
      </c>
    </row>
    <row r="1339" spans="1:4" s="38" customFormat="1" x14ac:dyDescent="0.2">
      <c r="A1339" s="90"/>
      <c r="B1339" s="85" t="s">
        <v>222</v>
      </c>
      <c r="C1339" s="91">
        <f>C1319+C1336+0</f>
        <v>1767300</v>
      </c>
      <c r="D1339" s="91">
        <f>D1319+D1336+0</f>
        <v>0</v>
      </c>
    </row>
    <row r="1340" spans="1:4" s="38" customFormat="1" x14ac:dyDescent="0.2">
      <c r="A1340" s="33"/>
      <c r="B1340" s="34"/>
      <c r="C1340" s="82"/>
      <c r="D1340" s="82"/>
    </row>
    <row r="1341" spans="1:4" s="38" customFormat="1" x14ac:dyDescent="0.2">
      <c r="A1341" s="55"/>
      <c r="B1341" s="34"/>
      <c r="C1341" s="88"/>
      <c r="D1341" s="88"/>
    </row>
    <row r="1342" spans="1:4" s="38" customFormat="1" ht="19.5" x14ac:dyDescent="0.2">
      <c r="A1342" s="50" t="s">
        <v>581</v>
      </c>
      <c r="B1342" s="48"/>
      <c r="C1342" s="88"/>
      <c r="D1342" s="88"/>
    </row>
    <row r="1343" spans="1:4" s="38" customFormat="1" ht="19.5" x14ac:dyDescent="0.2">
      <c r="A1343" s="50" t="s">
        <v>234</v>
      </c>
      <c r="B1343" s="48"/>
      <c r="C1343" s="88"/>
      <c r="D1343" s="88"/>
    </row>
    <row r="1344" spans="1:4" s="38" customFormat="1" ht="19.5" x14ac:dyDescent="0.2">
      <c r="A1344" s="50" t="s">
        <v>350</v>
      </c>
      <c r="B1344" s="48"/>
      <c r="C1344" s="88"/>
      <c r="D1344" s="88"/>
    </row>
    <row r="1345" spans="1:4" s="38" customFormat="1" ht="19.5" x14ac:dyDescent="0.2">
      <c r="A1345" s="50" t="s">
        <v>517</v>
      </c>
      <c r="B1345" s="48"/>
      <c r="C1345" s="88"/>
      <c r="D1345" s="88"/>
    </row>
    <row r="1346" spans="1:4" s="38" customFormat="1" x14ac:dyDescent="0.2">
      <c r="A1346" s="50"/>
      <c r="B1346" s="41"/>
      <c r="C1346" s="82"/>
      <c r="D1346" s="82"/>
    </row>
    <row r="1347" spans="1:4" s="38" customFormat="1" ht="20.25" customHeight="1" x14ac:dyDescent="0.2">
      <c r="A1347" s="51">
        <v>410000</v>
      </c>
      <c r="B1347" s="43" t="s">
        <v>83</v>
      </c>
      <c r="C1347" s="89">
        <f>C1348+C1353+0+C1376+C1368+C1374</f>
        <v>8519900</v>
      </c>
      <c r="D1347" s="89">
        <f>D1348+D1353+0+D1376+D1368+D1374</f>
        <v>0</v>
      </c>
    </row>
    <row r="1348" spans="1:4" s="38" customFormat="1" ht="19.5" x14ac:dyDescent="0.2">
      <c r="A1348" s="51">
        <v>411000</v>
      </c>
      <c r="B1348" s="43" t="s">
        <v>194</v>
      </c>
      <c r="C1348" s="89">
        <f t="shared" ref="C1348" si="297">SUM(C1349:C1352)</f>
        <v>6276400</v>
      </c>
      <c r="D1348" s="89">
        <f t="shared" ref="D1348" si="298">SUM(D1349:D1352)</f>
        <v>0</v>
      </c>
    </row>
    <row r="1349" spans="1:4" s="38" customFormat="1" x14ac:dyDescent="0.2">
      <c r="A1349" s="53">
        <v>411100</v>
      </c>
      <c r="B1349" s="46" t="s">
        <v>84</v>
      </c>
      <c r="C1349" s="88">
        <v>5827600</v>
      </c>
      <c r="D1349" s="47">
        <v>0</v>
      </c>
    </row>
    <row r="1350" spans="1:4" s="38" customFormat="1" ht="37.5" x14ac:dyDescent="0.2">
      <c r="A1350" s="53">
        <v>411200</v>
      </c>
      <c r="B1350" s="46" t="s">
        <v>207</v>
      </c>
      <c r="C1350" s="88">
        <v>231800</v>
      </c>
      <c r="D1350" s="47">
        <v>0</v>
      </c>
    </row>
    <row r="1351" spans="1:4" s="38" customFormat="1" ht="37.5" x14ac:dyDescent="0.2">
      <c r="A1351" s="53">
        <v>411300</v>
      </c>
      <c r="B1351" s="46" t="s">
        <v>85</v>
      </c>
      <c r="C1351" s="88">
        <v>105000</v>
      </c>
      <c r="D1351" s="47">
        <v>0</v>
      </c>
    </row>
    <row r="1352" spans="1:4" s="38" customFormat="1" x14ac:dyDescent="0.2">
      <c r="A1352" s="53">
        <v>411400</v>
      </c>
      <c r="B1352" s="46" t="s">
        <v>86</v>
      </c>
      <c r="C1352" s="88">
        <v>112000</v>
      </c>
      <c r="D1352" s="47">
        <v>0</v>
      </c>
    </row>
    <row r="1353" spans="1:4" s="38" customFormat="1" ht="19.5" x14ac:dyDescent="0.2">
      <c r="A1353" s="51">
        <v>412000</v>
      </c>
      <c r="B1353" s="48" t="s">
        <v>199</v>
      </c>
      <c r="C1353" s="89">
        <f>SUM(C1354:C1367)</f>
        <v>2200500</v>
      </c>
      <c r="D1353" s="89">
        <f>SUM(D1354:D1367)</f>
        <v>0</v>
      </c>
    </row>
    <row r="1354" spans="1:4" s="38" customFormat="1" x14ac:dyDescent="0.2">
      <c r="A1354" s="53">
        <v>412100</v>
      </c>
      <c r="B1354" s="46" t="s">
        <v>87</v>
      </c>
      <c r="C1354" s="88">
        <v>110000</v>
      </c>
      <c r="D1354" s="47">
        <v>0</v>
      </c>
    </row>
    <row r="1355" spans="1:4" s="38" customFormat="1" ht="37.5" x14ac:dyDescent="0.2">
      <c r="A1355" s="53">
        <v>412200</v>
      </c>
      <c r="B1355" s="46" t="s">
        <v>208</v>
      </c>
      <c r="C1355" s="88">
        <v>45000</v>
      </c>
      <c r="D1355" s="47">
        <v>0</v>
      </c>
    </row>
    <row r="1356" spans="1:4" s="38" customFormat="1" x14ac:dyDescent="0.2">
      <c r="A1356" s="53">
        <v>412300</v>
      </c>
      <c r="B1356" s="46" t="s">
        <v>88</v>
      </c>
      <c r="C1356" s="88">
        <v>78000</v>
      </c>
      <c r="D1356" s="47">
        <v>0</v>
      </c>
    </row>
    <row r="1357" spans="1:4" s="38" customFormat="1" x14ac:dyDescent="0.2">
      <c r="A1357" s="53">
        <v>412500</v>
      </c>
      <c r="B1357" s="46" t="s">
        <v>90</v>
      </c>
      <c r="C1357" s="88">
        <v>35000</v>
      </c>
      <c r="D1357" s="47">
        <v>0</v>
      </c>
    </row>
    <row r="1358" spans="1:4" s="38" customFormat="1" x14ac:dyDescent="0.2">
      <c r="A1358" s="53">
        <v>412600</v>
      </c>
      <c r="B1358" s="46" t="s">
        <v>209</v>
      </c>
      <c r="C1358" s="88">
        <v>93500</v>
      </c>
      <c r="D1358" s="47">
        <v>0</v>
      </c>
    </row>
    <row r="1359" spans="1:4" s="38" customFormat="1" x14ac:dyDescent="0.2">
      <c r="A1359" s="53">
        <v>412700</v>
      </c>
      <c r="B1359" s="46" t="s">
        <v>196</v>
      </c>
      <c r="C1359" s="88">
        <v>1350000</v>
      </c>
      <c r="D1359" s="47">
        <v>0</v>
      </c>
    </row>
    <row r="1360" spans="1:4" s="38" customFormat="1" x14ac:dyDescent="0.2">
      <c r="A1360" s="53">
        <v>412700</v>
      </c>
      <c r="B1360" s="46" t="s">
        <v>582</v>
      </c>
      <c r="C1360" s="88">
        <v>47000</v>
      </c>
      <c r="D1360" s="47">
        <v>0</v>
      </c>
    </row>
    <row r="1361" spans="1:4" s="38" customFormat="1" x14ac:dyDescent="0.2">
      <c r="A1361" s="53">
        <v>412700</v>
      </c>
      <c r="B1361" s="46" t="s">
        <v>354</v>
      </c>
      <c r="C1361" s="88">
        <v>210000</v>
      </c>
      <c r="D1361" s="47">
        <v>0</v>
      </c>
    </row>
    <row r="1362" spans="1:4" s="38" customFormat="1" x14ac:dyDescent="0.2">
      <c r="A1362" s="53">
        <v>412900</v>
      </c>
      <c r="B1362" s="83" t="s">
        <v>518</v>
      </c>
      <c r="C1362" s="88">
        <v>5000</v>
      </c>
      <c r="D1362" s="47">
        <v>0</v>
      </c>
    </row>
    <row r="1363" spans="1:4" s="38" customFormat="1" x14ac:dyDescent="0.2">
      <c r="A1363" s="53">
        <v>412900</v>
      </c>
      <c r="B1363" s="83" t="s">
        <v>287</v>
      </c>
      <c r="C1363" s="88">
        <v>195000</v>
      </c>
      <c r="D1363" s="47">
        <v>0</v>
      </c>
    </row>
    <row r="1364" spans="1:4" s="38" customFormat="1" x14ac:dyDescent="0.2">
      <c r="A1364" s="53">
        <v>412900</v>
      </c>
      <c r="B1364" s="83" t="s">
        <v>304</v>
      </c>
      <c r="C1364" s="88">
        <v>4000</v>
      </c>
      <c r="D1364" s="47">
        <v>0</v>
      </c>
    </row>
    <row r="1365" spans="1:4" s="38" customFormat="1" ht="37.5" x14ac:dyDescent="0.2">
      <c r="A1365" s="53">
        <v>412900</v>
      </c>
      <c r="B1365" s="83" t="s">
        <v>305</v>
      </c>
      <c r="C1365" s="88">
        <v>8000</v>
      </c>
      <c r="D1365" s="47">
        <v>0</v>
      </c>
    </row>
    <row r="1366" spans="1:4" s="38" customFormat="1" ht="37.5" x14ac:dyDescent="0.2">
      <c r="A1366" s="53">
        <v>412900</v>
      </c>
      <c r="B1366" s="46" t="s">
        <v>306</v>
      </c>
      <c r="C1366" s="88">
        <v>13000</v>
      </c>
      <c r="D1366" s="47">
        <v>0</v>
      </c>
    </row>
    <row r="1367" spans="1:4" s="38" customFormat="1" x14ac:dyDescent="0.2">
      <c r="A1367" s="53">
        <v>412900</v>
      </c>
      <c r="B1367" s="46" t="s">
        <v>289</v>
      </c>
      <c r="C1367" s="88">
        <v>7000</v>
      </c>
      <c r="D1367" s="47">
        <v>0</v>
      </c>
    </row>
    <row r="1368" spans="1:4" s="49" customFormat="1" ht="19.5" x14ac:dyDescent="0.2">
      <c r="A1368" s="51">
        <v>415000</v>
      </c>
      <c r="B1368" s="48" t="s">
        <v>47</v>
      </c>
      <c r="C1368" s="89">
        <f>SUM(C1369:C1373)</f>
        <v>0</v>
      </c>
      <c r="D1368" s="89">
        <f>SUM(D1369:D1373)</f>
        <v>0</v>
      </c>
    </row>
    <row r="1369" spans="1:4" s="38" customFormat="1" x14ac:dyDescent="0.2">
      <c r="A1369" s="53">
        <v>415100</v>
      </c>
      <c r="B1369" s="46" t="s">
        <v>258</v>
      </c>
      <c r="C1369" s="88">
        <v>0</v>
      </c>
      <c r="D1369" s="88">
        <v>0</v>
      </c>
    </row>
    <row r="1370" spans="1:4" s="38" customFormat="1" x14ac:dyDescent="0.2">
      <c r="A1370" s="53">
        <v>415200</v>
      </c>
      <c r="B1370" s="46" t="s">
        <v>277</v>
      </c>
      <c r="C1370" s="88">
        <v>0</v>
      </c>
      <c r="D1370" s="47">
        <v>0</v>
      </c>
    </row>
    <row r="1371" spans="1:4" s="38" customFormat="1" x14ac:dyDescent="0.2">
      <c r="A1371" s="53">
        <v>415200</v>
      </c>
      <c r="B1371" s="46" t="s">
        <v>251</v>
      </c>
      <c r="C1371" s="88">
        <v>0</v>
      </c>
      <c r="D1371" s="47">
        <v>0</v>
      </c>
    </row>
    <row r="1372" spans="1:4" s="38" customFormat="1" x14ac:dyDescent="0.2">
      <c r="A1372" s="53">
        <v>415200</v>
      </c>
      <c r="B1372" s="46" t="s">
        <v>278</v>
      </c>
      <c r="C1372" s="88">
        <v>0</v>
      </c>
      <c r="D1372" s="47">
        <v>0</v>
      </c>
    </row>
    <row r="1373" spans="1:4" s="38" customFormat="1" x14ac:dyDescent="0.2">
      <c r="A1373" s="53">
        <v>415200</v>
      </c>
      <c r="B1373" s="46" t="s">
        <v>252</v>
      </c>
      <c r="C1373" s="88">
        <v>0</v>
      </c>
      <c r="D1373" s="47">
        <v>0</v>
      </c>
    </row>
    <row r="1374" spans="1:4" s="49" customFormat="1" ht="39" x14ac:dyDescent="0.2">
      <c r="A1374" s="51">
        <v>418000</v>
      </c>
      <c r="B1374" s="48" t="s">
        <v>203</v>
      </c>
      <c r="C1374" s="89">
        <f t="shared" ref="C1374:D1374" si="299">C1375</f>
        <v>3000</v>
      </c>
      <c r="D1374" s="89">
        <f t="shared" si="299"/>
        <v>0</v>
      </c>
    </row>
    <row r="1375" spans="1:4" s="38" customFormat="1" x14ac:dyDescent="0.2">
      <c r="A1375" s="53">
        <v>418400</v>
      </c>
      <c r="B1375" s="46" t="s">
        <v>141</v>
      </c>
      <c r="C1375" s="88">
        <v>3000</v>
      </c>
      <c r="D1375" s="47">
        <v>0</v>
      </c>
    </row>
    <row r="1376" spans="1:4" s="49" customFormat="1" ht="19.5" x14ac:dyDescent="0.2">
      <c r="A1376" s="51">
        <v>419000</v>
      </c>
      <c r="B1376" s="48" t="s">
        <v>204</v>
      </c>
      <c r="C1376" s="89">
        <f t="shared" ref="C1376:D1376" si="300">C1377</f>
        <v>40000</v>
      </c>
      <c r="D1376" s="89">
        <f t="shared" si="300"/>
        <v>0</v>
      </c>
    </row>
    <row r="1377" spans="1:4" s="38" customFormat="1" x14ac:dyDescent="0.2">
      <c r="A1377" s="53">
        <v>419100</v>
      </c>
      <c r="B1377" s="46" t="s">
        <v>204</v>
      </c>
      <c r="C1377" s="88">
        <v>40000</v>
      </c>
      <c r="D1377" s="47">
        <v>0</v>
      </c>
    </row>
    <row r="1378" spans="1:4" s="38" customFormat="1" ht="19.5" x14ac:dyDescent="0.2">
      <c r="A1378" s="51">
        <v>510000</v>
      </c>
      <c r="B1378" s="48" t="s">
        <v>146</v>
      </c>
      <c r="C1378" s="89">
        <f>C1379+C1384+C1382</f>
        <v>2791400</v>
      </c>
      <c r="D1378" s="89">
        <f>D1379+D1384+D1382</f>
        <v>0</v>
      </c>
    </row>
    <row r="1379" spans="1:4" s="38" customFormat="1" ht="40.5" customHeight="1" x14ac:dyDescent="0.2">
      <c r="A1379" s="51">
        <v>511000</v>
      </c>
      <c r="B1379" s="48" t="s">
        <v>147</v>
      </c>
      <c r="C1379" s="89">
        <f>SUM(C1380:C1381)</f>
        <v>2579400</v>
      </c>
      <c r="D1379" s="89">
        <f>SUM(D1380:D1381)</f>
        <v>0</v>
      </c>
    </row>
    <row r="1380" spans="1:4" s="38" customFormat="1" x14ac:dyDescent="0.2">
      <c r="A1380" s="53">
        <v>511300</v>
      </c>
      <c r="B1380" s="46" t="s">
        <v>150</v>
      </c>
      <c r="C1380" s="88">
        <v>1059400</v>
      </c>
      <c r="D1380" s="47">
        <v>0</v>
      </c>
    </row>
    <row r="1381" spans="1:4" s="38" customFormat="1" x14ac:dyDescent="0.2">
      <c r="A1381" s="53">
        <v>511700</v>
      </c>
      <c r="B1381" s="46" t="s">
        <v>153</v>
      </c>
      <c r="C1381" s="88">
        <v>1520000</v>
      </c>
      <c r="D1381" s="47">
        <v>0</v>
      </c>
    </row>
    <row r="1382" spans="1:4" s="49" customFormat="1" ht="19.5" x14ac:dyDescent="0.2">
      <c r="A1382" s="51">
        <v>513000</v>
      </c>
      <c r="B1382" s="48" t="s">
        <v>155</v>
      </c>
      <c r="C1382" s="89">
        <f t="shared" ref="C1382:D1382" si="301">C1383</f>
        <v>200000</v>
      </c>
      <c r="D1382" s="89">
        <f t="shared" si="301"/>
        <v>0</v>
      </c>
    </row>
    <row r="1383" spans="1:4" s="38" customFormat="1" x14ac:dyDescent="0.2">
      <c r="A1383" s="53">
        <v>513700</v>
      </c>
      <c r="B1383" s="46" t="s">
        <v>317</v>
      </c>
      <c r="C1383" s="88">
        <v>200000</v>
      </c>
      <c r="D1383" s="47">
        <v>0</v>
      </c>
    </row>
    <row r="1384" spans="1:4" s="49" customFormat="1" ht="39" x14ac:dyDescent="0.2">
      <c r="A1384" s="51">
        <v>516000</v>
      </c>
      <c r="B1384" s="48" t="s">
        <v>157</v>
      </c>
      <c r="C1384" s="89">
        <f t="shared" ref="C1384:D1384" si="302">C1385</f>
        <v>12000</v>
      </c>
      <c r="D1384" s="89">
        <f t="shared" si="302"/>
        <v>0</v>
      </c>
    </row>
    <row r="1385" spans="1:4" s="38" customFormat="1" x14ac:dyDescent="0.2">
      <c r="A1385" s="53">
        <v>516100</v>
      </c>
      <c r="B1385" s="46" t="s">
        <v>157</v>
      </c>
      <c r="C1385" s="88">
        <v>12000</v>
      </c>
      <c r="D1385" s="47">
        <v>0</v>
      </c>
    </row>
    <row r="1386" spans="1:4" s="49" customFormat="1" ht="19.5" x14ac:dyDescent="0.2">
      <c r="A1386" s="51">
        <v>630000</v>
      </c>
      <c r="B1386" s="48" t="s">
        <v>184</v>
      </c>
      <c r="C1386" s="89">
        <f>C1387+C1390</f>
        <v>875000</v>
      </c>
      <c r="D1386" s="89">
        <f>D1387+D1390</f>
        <v>0</v>
      </c>
    </row>
    <row r="1387" spans="1:4" s="49" customFormat="1" ht="19.5" x14ac:dyDescent="0.2">
      <c r="A1387" s="51">
        <v>631000</v>
      </c>
      <c r="B1387" s="48" t="s">
        <v>120</v>
      </c>
      <c r="C1387" s="89">
        <f>SUM(C1388:C1389)</f>
        <v>25000</v>
      </c>
      <c r="D1387" s="89">
        <f>SUM(D1388:D1389)</f>
        <v>0</v>
      </c>
    </row>
    <row r="1388" spans="1:4" s="38" customFormat="1" x14ac:dyDescent="0.2">
      <c r="A1388" s="53">
        <v>631300</v>
      </c>
      <c r="B1388" s="46" t="s">
        <v>188</v>
      </c>
      <c r="C1388" s="88">
        <v>0</v>
      </c>
      <c r="D1388" s="47">
        <v>0</v>
      </c>
    </row>
    <row r="1389" spans="1:4" s="38" customFormat="1" x14ac:dyDescent="0.2">
      <c r="A1389" s="53">
        <v>631900</v>
      </c>
      <c r="B1389" s="46" t="s">
        <v>355</v>
      </c>
      <c r="C1389" s="88">
        <v>25000</v>
      </c>
      <c r="D1389" s="47">
        <v>0</v>
      </c>
    </row>
    <row r="1390" spans="1:4" s="49" customFormat="1" ht="19.5" x14ac:dyDescent="0.2">
      <c r="A1390" s="51">
        <v>638000</v>
      </c>
      <c r="B1390" s="48" t="s">
        <v>121</v>
      </c>
      <c r="C1390" s="89">
        <f>C1391+C1392</f>
        <v>850000</v>
      </c>
      <c r="D1390" s="89">
        <f t="shared" ref="D1390" si="303">D1391+D1392</f>
        <v>0</v>
      </c>
    </row>
    <row r="1391" spans="1:4" s="38" customFormat="1" x14ac:dyDescent="0.2">
      <c r="A1391" s="53">
        <v>638100</v>
      </c>
      <c r="B1391" s="46" t="s">
        <v>189</v>
      </c>
      <c r="C1391" s="88">
        <v>525000</v>
      </c>
      <c r="D1391" s="47">
        <v>0</v>
      </c>
    </row>
    <row r="1392" spans="1:4" s="38" customFormat="1" ht="37.5" x14ac:dyDescent="0.2">
      <c r="A1392" s="53">
        <v>638200</v>
      </c>
      <c r="B1392" s="46" t="s">
        <v>190</v>
      </c>
      <c r="C1392" s="88">
        <v>325000</v>
      </c>
      <c r="D1392" s="47">
        <v>0</v>
      </c>
    </row>
    <row r="1393" spans="1:4" s="38" customFormat="1" x14ac:dyDescent="0.2">
      <c r="A1393" s="92"/>
      <c r="B1393" s="85" t="s">
        <v>222</v>
      </c>
      <c r="C1393" s="91">
        <f>C1347+C1378+C1386+0</f>
        <v>12186300</v>
      </c>
      <c r="D1393" s="91">
        <f>D1347+D1378+D1386+0</f>
        <v>0</v>
      </c>
    </row>
    <row r="1394" spans="1:4" s="38" customFormat="1" x14ac:dyDescent="0.2">
      <c r="A1394" s="57"/>
      <c r="B1394" s="34"/>
      <c r="C1394" s="88"/>
      <c r="D1394" s="88"/>
    </row>
    <row r="1395" spans="1:4" s="38" customFormat="1" x14ac:dyDescent="0.2">
      <c r="A1395" s="55"/>
      <c r="B1395" s="34"/>
      <c r="C1395" s="88"/>
      <c r="D1395" s="88"/>
    </row>
    <row r="1396" spans="1:4" s="38" customFormat="1" ht="19.5" x14ac:dyDescent="0.2">
      <c r="A1396" s="50" t="s">
        <v>583</v>
      </c>
      <c r="B1396" s="48"/>
      <c r="C1396" s="88"/>
      <c r="D1396" s="88"/>
    </row>
    <row r="1397" spans="1:4" s="38" customFormat="1" ht="19.5" x14ac:dyDescent="0.2">
      <c r="A1397" s="50" t="s">
        <v>234</v>
      </c>
      <c r="B1397" s="48"/>
      <c r="C1397" s="88"/>
      <c r="D1397" s="88"/>
    </row>
    <row r="1398" spans="1:4" s="38" customFormat="1" ht="19.5" x14ac:dyDescent="0.2">
      <c r="A1398" s="50" t="s">
        <v>327</v>
      </c>
      <c r="B1398" s="48"/>
      <c r="C1398" s="88"/>
      <c r="D1398" s="88"/>
    </row>
    <row r="1399" spans="1:4" s="38" customFormat="1" ht="19.5" x14ac:dyDescent="0.2">
      <c r="A1399" s="50" t="s">
        <v>584</v>
      </c>
      <c r="B1399" s="48"/>
      <c r="C1399" s="88"/>
      <c r="D1399" s="88"/>
    </row>
    <row r="1400" spans="1:4" s="38" customFormat="1" x14ac:dyDescent="0.2">
      <c r="A1400" s="50"/>
      <c r="B1400" s="41"/>
      <c r="C1400" s="82"/>
      <c r="D1400" s="82"/>
    </row>
    <row r="1401" spans="1:4" s="38" customFormat="1" ht="20.25" customHeight="1" x14ac:dyDescent="0.2">
      <c r="A1401" s="51">
        <v>410000</v>
      </c>
      <c r="B1401" s="43" t="s">
        <v>83</v>
      </c>
      <c r="C1401" s="89">
        <f t="shared" ref="C1401:D1401" si="304">C1402+C1407+C1420</f>
        <v>27616300</v>
      </c>
      <c r="D1401" s="89">
        <f t="shared" si="304"/>
        <v>0</v>
      </c>
    </row>
    <row r="1402" spans="1:4" s="38" customFormat="1" ht="19.5" x14ac:dyDescent="0.2">
      <c r="A1402" s="51">
        <v>411000</v>
      </c>
      <c r="B1402" s="43" t="s">
        <v>194</v>
      </c>
      <c r="C1402" s="89">
        <f t="shared" ref="C1402" si="305">SUM(C1403:C1406)</f>
        <v>23764400</v>
      </c>
      <c r="D1402" s="89">
        <f t="shared" ref="D1402" si="306">SUM(D1403:D1406)</f>
        <v>0</v>
      </c>
    </row>
    <row r="1403" spans="1:4" s="38" customFormat="1" x14ac:dyDescent="0.2">
      <c r="A1403" s="53">
        <v>411100</v>
      </c>
      <c r="B1403" s="46" t="s">
        <v>84</v>
      </c>
      <c r="C1403" s="88">
        <v>22140500</v>
      </c>
      <c r="D1403" s="47">
        <v>0</v>
      </c>
    </row>
    <row r="1404" spans="1:4" s="38" customFormat="1" ht="37.5" x14ac:dyDescent="0.2">
      <c r="A1404" s="53">
        <v>411200</v>
      </c>
      <c r="B1404" s="46" t="s">
        <v>207</v>
      </c>
      <c r="C1404" s="88">
        <v>620000</v>
      </c>
      <c r="D1404" s="47">
        <v>0</v>
      </c>
    </row>
    <row r="1405" spans="1:4" s="38" customFormat="1" ht="37.5" x14ac:dyDescent="0.2">
      <c r="A1405" s="53">
        <v>411300</v>
      </c>
      <c r="B1405" s="46" t="s">
        <v>85</v>
      </c>
      <c r="C1405" s="88">
        <v>700000</v>
      </c>
      <c r="D1405" s="47">
        <v>0</v>
      </c>
    </row>
    <row r="1406" spans="1:4" s="38" customFormat="1" x14ac:dyDescent="0.2">
      <c r="A1406" s="53">
        <v>411400</v>
      </c>
      <c r="B1406" s="46" t="s">
        <v>86</v>
      </c>
      <c r="C1406" s="88">
        <v>303900</v>
      </c>
      <c r="D1406" s="47">
        <v>0</v>
      </c>
    </row>
    <row r="1407" spans="1:4" s="38" customFormat="1" ht="19.5" x14ac:dyDescent="0.2">
      <c r="A1407" s="51">
        <v>412000</v>
      </c>
      <c r="B1407" s="48" t="s">
        <v>199</v>
      </c>
      <c r="C1407" s="89">
        <f t="shared" ref="C1407" si="307">SUM(C1408:C1419)</f>
        <v>3851900</v>
      </c>
      <c r="D1407" s="89">
        <f t="shared" ref="D1407" si="308">SUM(D1408:D1419)</f>
        <v>0</v>
      </c>
    </row>
    <row r="1408" spans="1:4" s="38" customFormat="1" x14ac:dyDescent="0.2">
      <c r="A1408" s="53">
        <v>412100</v>
      </c>
      <c r="B1408" s="46" t="s">
        <v>87</v>
      </c>
      <c r="C1408" s="88">
        <v>621400</v>
      </c>
      <c r="D1408" s="47">
        <v>0</v>
      </c>
    </row>
    <row r="1409" spans="1:4" s="38" customFormat="1" ht="37.5" x14ac:dyDescent="0.2">
      <c r="A1409" s="53">
        <v>412200</v>
      </c>
      <c r="B1409" s="46" t="s">
        <v>208</v>
      </c>
      <c r="C1409" s="88">
        <v>2400200</v>
      </c>
      <c r="D1409" s="47">
        <v>0</v>
      </c>
    </row>
    <row r="1410" spans="1:4" s="38" customFormat="1" x14ac:dyDescent="0.2">
      <c r="A1410" s="53">
        <v>412300</v>
      </c>
      <c r="B1410" s="46" t="s">
        <v>88</v>
      </c>
      <c r="C1410" s="88">
        <v>230800</v>
      </c>
      <c r="D1410" s="47">
        <v>0</v>
      </c>
    </row>
    <row r="1411" spans="1:4" s="38" customFormat="1" x14ac:dyDescent="0.2">
      <c r="A1411" s="53">
        <v>412500</v>
      </c>
      <c r="B1411" s="46" t="s">
        <v>90</v>
      </c>
      <c r="C1411" s="88">
        <v>230000</v>
      </c>
      <c r="D1411" s="47">
        <v>0</v>
      </c>
    </row>
    <row r="1412" spans="1:4" s="38" customFormat="1" x14ac:dyDescent="0.2">
      <c r="A1412" s="53">
        <v>412600</v>
      </c>
      <c r="B1412" s="46" t="s">
        <v>209</v>
      </c>
      <c r="C1412" s="88">
        <v>130000</v>
      </c>
      <c r="D1412" s="47">
        <v>0</v>
      </c>
    </row>
    <row r="1413" spans="1:4" s="38" customFormat="1" x14ac:dyDescent="0.2">
      <c r="A1413" s="53">
        <v>412700</v>
      </c>
      <c r="B1413" s="46" t="s">
        <v>196</v>
      </c>
      <c r="C1413" s="88">
        <v>140000</v>
      </c>
      <c r="D1413" s="47">
        <v>0</v>
      </c>
    </row>
    <row r="1414" spans="1:4" s="38" customFormat="1" x14ac:dyDescent="0.2">
      <c r="A1414" s="53">
        <v>412900</v>
      </c>
      <c r="B1414" s="83" t="s">
        <v>518</v>
      </c>
      <c r="C1414" s="88">
        <v>0</v>
      </c>
      <c r="D1414" s="47">
        <v>0</v>
      </c>
    </row>
    <row r="1415" spans="1:4" s="38" customFormat="1" x14ac:dyDescent="0.2">
      <c r="A1415" s="53">
        <v>412900</v>
      </c>
      <c r="B1415" s="83" t="s">
        <v>287</v>
      </c>
      <c r="C1415" s="88">
        <v>23000</v>
      </c>
      <c r="D1415" s="47">
        <v>0</v>
      </c>
    </row>
    <row r="1416" spans="1:4" s="38" customFormat="1" x14ac:dyDescent="0.2">
      <c r="A1416" s="53">
        <v>412900</v>
      </c>
      <c r="B1416" s="83" t="s">
        <v>304</v>
      </c>
      <c r="C1416" s="88">
        <v>4000</v>
      </c>
      <c r="D1416" s="47">
        <v>0</v>
      </c>
    </row>
    <row r="1417" spans="1:4" s="38" customFormat="1" ht="37.5" x14ac:dyDescent="0.2">
      <c r="A1417" s="53">
        <v>412900</v>
      </c>
      <c r="B1417" s="83" t="s">
        <v>305</v>
      </c>
      <c r="C1417" s="88">
        <v>21500</v>
      </c>
      <c r="D1417" s="47">
        <v>0</v>
      </c>
    </row>
    <row r="1418" spans="1:4" s="38" customFormat="1" ht="37.5" x14ac:dyDescent="0.2">
      <c r="A1418" s="53">
        <v>412900</v>
      </c>
      <c r="B1418" s="83" t="s">
        <v>306</v>
      </c>
      <c r="C1418" s="88">
        <v>46000</v>
      </c>
      <c r="D1418" s="47">
        <v>0</v>
      </c>
    </row>
    <row r="1419" spans="1:4" s="38" customFormat="1" x14ac:dyDescent="0.2">
      <c r="A1419" s="53">
        <v>412900</v>
      </c>
      <c r="B1419" s="46" t="s">
        <v>289</v>
      </c>
      <c r="C1419" s="88">
        <v>5000</v>
      </c>
      <c r="D1419" s="47">
        <v>0</v>
      </c>
    </row>
    <row r="1420" spans="1:4" s="49" customFormat="1" ht="19.5" x14ac:dyDescent="0.2">
      <c r="A1420" s="51">
        <v>413000</v>
      </c>
      <c r="B1420" s="48" t="s">
        <v>200</v>
      </c>
      <c r="C1420" s="89">
        <f t="shared" ref="C1420:D1420" si="309">C1421</f>
        <v>0</v>
      </c>
      <c r="D1420" s="89">
        <f t="shared" si="309"/>
        <v>0</v>
      </c>
    </row>
    <row r="1421" spans="1:4" s="38" customFormat="1" x14ac:dyDescent="0.2">
      <c r="A1421" s="53">
        <v>413900</v>
      </c>
      <c r="B1421" s="46" t="s">
        <v>95</v>
      </c>
      <c r="C1421" s="88">
        <v>0</v>
      </c>
      <c r="D1421" s="47">
        <v>0</v>
      </c>
    </row>
    <row r="1422" spans="1:4" s="49" customFormat="1" ht="19.5" x14ac:dyDescent="0.2">
      <c r="A1422" s="51">
        <v>510000</v>
      </c>
      <c r="B1422" s="48" t="s">
        <v>146</v>
      </c>
      <c r="C1422" s="89">
        <f>C1423+C1426</f>
        <v>150000</v>
      </c>
      <c r="D1422" s="89">
        <f>D1423+D1426</f>
        <v>0</v>
      </c>
    </row>
    <row r="1423" spans="1:4" s="49" customFormat="1" ht="19.5" x14ac:dyDescent="0.2">
      <c r="A1423" s="51">
        <v>511000</v>
      </c>
      <c r="B1423" s="48" t="s">
        <v>147</v>
      </c>
      <c r="C1423" s="89">
        <f>C1424+C1425+0+0</f>
        <v>150000</v>
      </c>
      <c r="D1423" s="89">
        <f>D1424+D1425+0+0</f>
        <v>0</v>
      </c>
    </row>
    <row r="1424" spans="1:4" s="38" customFormat="1" x14ac:dyDescent="0.2">
      <c r="A1424" s="53">
        <v>511300</v>
      </c>
      <c r="B1424" s="46" t="s">
        <v>150</v>
      </c>
      <c r="C1424" s="88">
        <v>150000</v>
      </c>
      <c r="D1424" s="47">
        <v>0</v>
      </c>
    </row>
    <row r="1425" spans="1:4" s="38" customFormat="1" x14ac:dyDescent="0.2">
      <c r="A1425" s="53">
        <v>511700</v>
      </c>
      <c r="B1425" s="46" t="s">
        <v>153</v>
      </c>
      <c r="C1425" s="88">
        <v>0</v>
      </c>
      <c r="D1425" s="47">
        <v>0</v>
      </c>
    </row>
    <row r="1426" spans="1:4" s="49" customFormat="1" ht="19.5" x14ac:dyDescent="0.2">
      <c r="A1426" s="51">
        <v>513000</v>
      </c>
      <c r="B1426" s="48" t="s">
        <v>155</v>
      </c>
      <c r="C1426" s="89">
        <f t="shared" ref="C1426:D1426" si="310">C1427</f>
        <v>0</v>
      </c>
      <c r="D1426" s="89">
        <f t="shared" si="310"/>
        <v>0</v>
      </c>
    </row>
    <row r="1427" spans="1:4" s="38" customFormat="1" x14ac:dyDescent="0.2">
      <c r="A1427" s="53">
        <v>513700</v>
      </c>
      <c r="B1427" s="46" t="s">
        <v>156</v>
      </c>
      <c r="C1427" s="88">
        <v>0</v>
      </c>
      <c r="D1427" s="47">
        <v>0</v>
      </c>
    </row>
    <row r="1428" spans="1:4" s="49" customFormat="1" ht="19.5" x14ac:dyDescent="0.2">
      <c r="A1428" s="51">
        <v>630000</v>
      </c>
      <c r="B1428" s="48" t="s">
        <v>184</v>
      </c>
      <c r="C1428" s="89">
        <f t="shared" ref="C1428" si="311">C1429+C1431</f>
        <v>719600</v>
      </c>
      <c r="D1428" s="89">
        <f t="shared" ref="D1428" si="312">D1429+D1431</f>
        <v>0</v>
      </c>
    </row>
    <row r="1429" spans="1:4" s="49" customFormat="1" ht="19.5" x14ac:dyDescent="0.2">
      <c r="A1429" s="51">
        <v>631000</v>
      </c>
      <c r="B1429" s="48" t="s">
        <v>120</v>
      </c>
      <c r="C1429" s="89">
        <f t="shared" ref="C1429:D1429" si="313">C1430</f>
        <v>99600</v>
      </c>
      <c r="D1429" s="89">
        <f t="shared" si="313"/>
        <v>0</v>
      </c>
    </row>
    <row r="1430" spans="1:4" s="38" customFormat="1" x14ac:dyDescent="0.2">
      <c r="A1430" s="53">
        <v>631900</v>
      </c>
      <c r="B1430" s="46" t="s">
        <v>348</v>
      </c>
      <c r="C1430" s="88">
        <v>99600</v>
      </c>
      <c r="D1430" s="47">
        <v>0</v>
      </c>
    </row>
    <row r="1431" spans="1:4" s="49" customFormat="1" ht="19.5" x14ac:dyDescent="0.2">
      <c r="A1431" s="51">
        <v>638000</v>
      </c>
      <c r="B1431" s="48" t="s">
        <v>121</v>
      </c>
      <c r="C1431" s="89">
        <f t="shared" ref="C1431:D1431" si="314">C1432</f>
        <v>620000</v>
      </c>
      <c r="D1431" s="89">
        <f t="shared" si="314"/>
        <v>0</v>
      </c>
    </row>
    <row r="1432" spans="1:4" s="38" customFormat="1" x14ac:dyDescent="0.2">
      <c r="A1432" s="53">
        <v>638100</v>
      </c>
      <c r="B1432" s="46" t="s">
        <v>189</v>
      </c>
      <c r="C1432" s="88">
        <v>620000</v>
      </c>
      <c r="D1432" s="47">
        <v>0</v>
      </c>
    </row>
    <row r="1433" spans="1:4" s="38" customFormat="1" x14ac:dyDescent="0.2">
      <c r="A1433" s="90"/>
      <c r="B1433" s="85" t="s">
        <v>222</v>
      </c>
      <c r="C1433" s="91">
        <f>C1401+C1428+C1422</f>
        <v>28485900</v>
      </c>
      <c r="D1433" s="91">
        <f>D1401+D1428+D1422</f>
        <v>0</v>
      </c>
    </row>
    <row r="1434" spans="1:4" s="38" customFormat="1" x14ac:dyDescent="0.2">
      <c r="A1434" s="33"/>
      <c r="B1434" s="34"/>
      <c r="C1434" s="82"/>
      <c r="D1434" s="82"/>
    </row>
    <row r="1435" spans="1:4" s="38" customFormat="1" x14ac:dyDescent="0.2">
      <c r="A1435" s="55"/>
      <c r="B1435" s="34"/>
      <c r="C1435" s="88"/>
      <c r="D1435" s="88"/>
    </row>
    <row r="1436" spans="1:4" s="38" customFormat="1" ht="19.5" x14ac:dyDescent="0.2">
      <c r="A1436" s="50" t="s">
        <v>585</v>
      </c>
      <c r="B1436" s="48"/>
      <c r="C1436" s="88"/>
      <c r="D1436" s="88"/>
    </row>
    <row r="1437" spans="1:4" s="38" customFormat="1" ht="19.5" x14ac:dyDescent="0.2">
      <c r="A1437" s="50" t="s">
        <v>234</v>
      </c>
      <c r="B1437" s="48"/>
      <c r="C1437" s="88"/>
      <c r="D1437" s="88"/>
    </row>
    <row r="1438" spans="1:4" s="38" customFormat="1" ht="19.5" x14ac:dyDescent="0.2">
      <c r="A1438" s="50" t="s">
        <v>329</v>
      </c>
      <c r="B1438" s="48"/>
      <c r="C1438" s="88"/>
      <c r="D1438" s="88"/>
    </row>
    <row r="1439" spans="1:4" s="38" customFormat="1" ht="19.5" x14ac:dyDescent="0.2">
      <c r="A1439" s="50" t="s">
        <v>517</v>
      </c>
      <c r="B1439" s="48"/>
      <c r="C1439" s="88"/>
      <c r="D1439" s="88"/>
    </row>
    <row r="1440" spans="1:4" s="38" customFormat="1" ht="14.25" customHeight="1" x14ac:dyDescent="0.2">
      <c r="A1440" s="50"/>
      <c r="B1440" s="41"/>
      <c r="C1440" s="82"/>
      <c r="D1440" s="82"/>
    </row>
    <row r="1441" spans="1:4" s="38" customFormat="1" ht="19.5" x14ac:dyDescent="0.2">
      <c r="A1441" s="51">
        <v>410000</v>
      </c>
      <c r="B1441" s="43" t="s">
        <v>83</v>
      </c>
      <c r="C1441" s="89">
        <f t="shared" ref="C1441" si="315">C1442+C1447</f>
        <v>478000</v>
      </c>
      <c r="D1441" s="89">
        <f t="shared" ref="D1441" si="316">D1442+D1447</f>
        <v>0</v>
      </c>
    </row>
    <row r="1442" spans="1:4" s="38" customFormat="1" ht="19.5" x14ac:dyDescent="0.2">
      <c r="A1442" s="51">
        <v>411000</v>
      </c>
      <c r="B1442" s="43" t="s">
        <v>194</v>
      </c>
      <c r="C1442" s="89">
        <f t="shared" ref="C1442" si="317">SUM(C1443:C1446)</f>
        <v>434300</v>
      </c>
      <c r="D1442" s="89">
        <f t="shared" ref="D1442" si="318">SUM(D1443:D1446)</f>
        <v>0</v>
      </c>
    </row>
    <row r="1443" spans="1:4" s="38" customFormat="1" x14ac:dyDescent="0.2">
      <c r="A1443" s="53">
        <v>411100</v>
      </c>
      <c r="B1443" s="46" t="s">
        <v>84</v>
      </c>
      <c r="C1443" s="88">
        <v>393800</v>
      </c>
      <c r="D1443" s="47">
        <v>0</v>
      </c>
    </row>
    <row r="1444" spans="1:4" s="38" customFormat="1" ht="37.5" x14ac:dyDescent="0.2">
      <c r="A1444" s="53">
        <v>411200</v>
      </c>
      <c r="B1444" s="46" t="s">
        <v>207</v>
      </c>
      <c r="C1444" s="88">
        <v>18000</v>
      </c>
      <c r="D1444" s="47">
        <v>0</v>
      </c>
    </row>
    <row r="1445" spans="1:4" s="38" customFormat="1" ht="37.5" x14ac:dyDescent="0.2">
      <c r="A1445" s="53">
        <v>411300</v>
      </c>
      <c r="B1445" s="46" t="s">
        <v>85</v>
      </c>
      <c r="C1445" s="88">
        <v>5000</v>
      </c>
      <c r="D1445" s="47">
        <v>0</v>
      </c>
    </row>
    <row r="1446" spans="1:4" s="38" customFormat="1" x14ac:dyDescent="0.2">
      <c r="A1446" s="53">
        <v>411400</v>
      </c>
      <c r="B1446" s="46" t="s">
        <v>86</v>
      </c>
      <c r="C1446" s="88">
        <v>17500</v>
      </c>
      <c r="D1446" s="47">
        <v>0</v>
      </c>
    </row>
    <row r="1447" spans="1:4" s="38" customFormat="1" ht="24.75" customHeight="1" x14ac:dyDescent="0.2">
      <c r="A1447" s="51">
        <v>412000</v>
      </c>
      <c r="B1447" s="48" t="s">
        <v>199</v>
      </c>
      <c r="C1447" s="89">
        <f>SUM(C1448:C1458)</f>
        <v>43700</v>
      </c>
      <c r="D1447" s="89">
        <f>SUM(D1448:D1458)</f>
        <v>0</v>
      </c>
    </row>
    <row r="1448" spans="1:4" s="38" customFormat="1" x14ac:dyDescent="0.2">
      <c r="A1448" s="53">
        <v>412100</v>
      </c>
      <c r="B1448" s="46" t="s">
        <v>87</v>
      </c>
      <c r="C1448" s="88">
        <v>1600</v>
      </c>
      <c r="D1448" s="47">
        <v>0</v>
      </c>
    </row>
    <row r="1449" spans="1:4" s="38" customFormat="1" ht="37.5" x14ac:dyDescent="0.2">
      <c r="A1449" s="53">
        <v>412200</v>
      </c>
      <c r="B1449" s="46" t="s">
        <v>208</v>
      </c>
      <c r="C1449" s="88">
        <v>13600</v>
      </c>
      <c r="D1449" s="47">
        <v>0</v>
      </c>
    </row>
    <row r="1450" spans="1:4" s="38" customFormat="1" x14ac:dyDescent="0.2">
      <c r="A1450" s="53">
        <v>412300</v>
      </c>
      <c r="B1450" s="46" t="s">
        <v>88</v>
      </c>
      <c r="C1450" s="88">
        <v>3100</v>
      </c>
      <c r="D1450" s="47">
        <v>0</v>
      </c>
    </row>
    <row r="1451" spans="1:4" s="38" customFormat="1" x14ac:dyDescent="0.2">
      <c r="A1451" s="53">
        <v>412500</v>
      </c>
      <c r="B1451" s="46" t="s">
        <v>90</v>
      </c>
      <c r="C1451" s="88">
        <v>4400</v>
      </c>
      <c r="D1451" s="47">
        <v>0</v>
      </c>
    </row>
    <row r="1452" spans="1:4" s="38" customFormat="1" x14ac:dyDescent="0.2">
      <c r="A1452" s="53">
        <v>412600</v>
      </c>
      <c r="B1452" s="46" t="s">
        <v>209</v>
      </c>
      <c r="C1452" s="88">
        <v>9000</v>
      </c>
      <c r="D1452" s="47">
        <v>0</v>
      </c>
    </row>
    <row r="1453" spans="1:4" s="38" customFormat="1" x14ac:dyDescent="0.2">
      <c r="A1453" s="53">
        <v>412700</v>
      </c>
      <c r="B1453" s="46" t="s">
        <v>196</v>
      </c>
      <c r="C1453" s="88">
        <v>6900</v>
      </c>
      <c r="D1453" s="47">
        <v>0</v>
      </c>
    </row>
    <row r="1454" spans="1:4" s="38" customFormat="1" x14ac:dyDescent="0.2">
      <c r="A1454" s="53">
        <v>412900</v>
      </c>
      <c r="B1454" s="83" t="s">
        <v>518</v>
      </c>
      <c r="C1454" s="88">
        <v>500</v>
      </c>
      <c r="D1454" s="47">
        <v>0</v>
      </c>
    </row>
    <row r="1455" spans="1:4" s="38" customFormat="1" x14ac:dyDescent="0.2">
      <c r="A1455" s="53">
        <v>412900</v>
      </c>
      <c r="B1455" s="83" t="s">
        <v>304</v>
      </c>
      <c r="C1455" s="88">
        <v>600</v>
      </c>
      <c r="D1455" s="47">
        <v>0</v>
      </c>
    </row>
    <row r="1456" spans="1:4" s="38" customFormat="1" ht="37.5" x14ac:dyDescent="0.2">
      <c r="A1456" s="53">
        <v>412900</v>
      </c>
      <c r="B1456" s="83" t="s">
        <v>305</v>
      </c>
      <c r="C1456" s="88">
        <v>2500</v>
      </c>
      <c r="D1456" s="47">
        <v>0</v>
      </c>
    </row>
    <row r="1457" spans="1:4" s="38" customFormat="1" ht="37.5" x14ac:dyDescent="0.2">
      <c r="A1457" s="53">
        <v>412900</v>
      </c>
      <c r="B1457" s="46" t="s">
        <v>306</v>
      </c>
      <c r="C1457" s="88">
        <v>1000</v>
      </c>
      <c r="D1457" s="47">
        <v>0</v>
      </c>
    </row>
    <row r="1458" spans="1:4" s="38" customFormat="1" x14ac:dyDescent="0.2">
      <c r="A1458" s="53">
        <v>412900</v>
      </c>
      <c r="B1458" s="46" t="s">
        <v>289</v>
      </c>
      <c r="C1458" s="88">
        <v>500</v>
      </c>
      <c r="D1458" s="47">
        <v>0</v>
      </c>
    </row>
    <row r="1459" spans="1:4" s="49" customFormat="1" ht="19.5" x14ac:dyDescent="0.2">
      <c r="A1459" s="51">
        <v>480000</v>
      </c>
      <c r="B1459" s="48" t="s">
        <v>142</v>
      </c>
      <c r="C1459" s="89">
        <f t="shared" ref="C1459:D1460" si="319">C1460</f>
        <v>0</v>
      </c>
      <c r="D1459" s="89">
        <f t="shared" si="319"/>
        <v>6000</v>
      </c>
    </row>
    <row r="1460" spans="1:4" s="49" customFormat="1" ht="19.5" x14ac:dyDescent="0.2">
      <c r="A1460" s="51">
        <v>488000</v>
      </c>
      <c r="B1460" s="48" t="s">
        <v>99</v>
      </c>
      <c r="C1460" s="89">
        <f t="shared" si="319"/>
        <v>0</v>
      </c>
      <c r="D1460" s="89">
        <f t="shared" si="319"/>
        <v>6000</v>
      </c>
    </row>
    <row r="1461" spans="1:4" s="38" customFormat="1" x14ac:dyDescent="0.2">
      <c r="A1461" s="53">
        <v>488100</v>
      </c>
      <c r="B1461" s="46" t="s">
        <v>99</v>
      </c>
      <c r="C1461" s="88">
        <v>0</v>
      </c>
      <c r="D1461" s="88">
        <v>6000</v>
      </c>
    </row>
    <row r="1462" spans="1:4" s="38" customFormat="1" ht="19.5" x14ac:dyDescent="0.2">
      <c r="A1462" s="51">
        <v>510000</v>
      </c>
      <c r="B1462" s="48" t="s">
        <v>146</v>
      </c>
      <c r="C1462" s="89">
        <f>C1465+C1463+0</f>
        <v>3900</v>
      </c>
      <c r="D1462" s="89">
        <f>D1465+D1463+0</f>
        <v>0</v>
      </c>
    </row>
    <row r="1463" spans="1:4" s="49" customFormat="1" ht="19.5" x14ac:dyDescent="0.2">
      <c r="A1463" s="51">
        <v>511000</v>
      </c>
      <c r="B1463" s="48" t="s">
        <v>147</v>
      </c>
      <c r="C1463" s="89">
        <f>SUM(C1464:C1464)</f>
        <v>3400</v>
      </c>
      <c r="D1463" s="89">
        <f>SUM(D1464:D1464)</f>
        <v>0</v>
      </c>
    </row>
    <row r="1464" spans="1:4" s="38" customFormat="1" x14ac:dyDescent="0.2">
      <c r="A1464" s="53">
        <v>511300</v>
      </c>
      <c r="B1464" s="46" t="s">
        <v>150</v>
      </c>
      <c r="C1464" s="88">
        <v>3400</v>
      </c>
      <c r="D1464" s="47">
        <v>0</v>
      </c>
    </row>
    <row r="1465" spans="1:4" s="49" customFormat="1" ht="39" x14ac:dyDescent="0.2">
      <c r="A1465" s="51">
        <v>516000</v>
      </c>
      <c r="B1465" s="48" t="s">
        <v>157</v>
      </c>
      <c r="C1465" s="89">
        <f t="shared" ref="C1465:D1465" si="320">C1466</f>
        <v>500</v>
      </c>
      <c r="D1465" s="89">
        <f t="shared" si="320"/>
        <v>0</v>
      </c>
    </row>
    <row r="1466" spans="1:4" s="38" customFormat="1" x14ac:dyDescent="0.2">
      <c r="A1466" s="53">
        <v>516100</v>
      </c>
      <c r="B1466" s="46" t="s">
        <v>157</v>
      </c>
      <c r="C1466" s="88">
        <v>500</v>
      </c>
      <c r="D1466" s="47">
        <v>0</v>
      </c>
    </row>
    <row r="1467" spans="1:4" s="49" customFormat="1" ht="19.5" x14ac:dyDescent="0.2">
      <c r="A1467" s="51">
        <v>630000</v>
      </c>
      <c r="B1467" s="48" t="s">
        <v>184</v>
      </c>
      <c r="C1467" s="89">
        <f>0+C1468</f>
        <v>59600</v>
      </c>
      <c r="D1467" s="89">
        <f>0+D1468</f>
        <v>0</v>
      </c>
    </row>
    <row r="1468" spans="1:4" s="49" customFormat="1" ht="19.5" x14ac:dyDescent="0.2">
      <c r="A1468" s="51">
        <v>638000</v>
      </c>
      <c r="B1468" s="48" t="s">
        <v>121</v>
      </c>
      <c r="C1468" s="89">
        <f t="shared" ref="C1468:D1468" si="321">C1469</f>
        <v>59600</v>
      </c>
      <c r="D1468" s="89">
        <f t="shared" si="321"/>
        <v>0</v>
      </c>
    </row>
    <row r="1469" spans="1:4" s="38" customFormat="1" x14ac:dyDescent="0.2">
      <c r="A1469" s="53">
        <v>638100</v>
      </c>
      <c r="B1469" s="46" t="s">
        <v>189</v>
      </c>
      <c r="C1469" s="88">
        <v>59600</v>
      </c>
      <c r="D1469" s="47">
        <v>0</v>
      </c>
    </row>
    <row r="1470" spans="1:4" s="38" customFormat="1" x14ac:dyDescent="0.2">
      <c r="A1470" s="92"/>
      <c r="B1470" s="85" t="s">
        <v>222</v>
      </c>
      <c r="C1470" s="91">
        <f>C1441+C1462+C1467+C1459</f>
        <v>541500</v>
      </c>
      <c r="D1470" s="91">
        <f>D1441+D1462+D1467+D1459</f>
        <v>6000</v>
      </c>
    </row>
    <row r="1471" spans="1:4" s="38" customFormat="1" x14ac:dyDescent="0.2">
      <c r="A1471" s="57"/>
      <c r="B1471" s="34"/>
      <c r="C1471" s="82"/>
      <c r="D1471" s="82"/>
    </row>
    <row r="1472" spans="1:4" s="38" customFormat="1" x14ac:dyDescent="0.2">
      <c r="A1472" s="55"/>
      <c r="B1472" s="34"/>
      <c r="C1472" s="88"/>
      <c r="D1472" s="88"/>
    </row>
    <row r="1473" spans="1:4" s="38" customFormat="1" ht="19.5" x14ac:dyDescent="0.2">
      <c r="A1473" s="50" t="s">
        <v>586</v>
      </c>
      <c r="B1473" s="48"/>
      <c r="C1473" s="88"/>
      <c r="D1473" s="88"/>
    </row>
    <row r="1474" spans="1:4" s="38" customFormat="1" ht="19.5" x14ac:dyDescent="0.2">
      <c r="A1474" s="50" t="s">
        <v>234</v>
      </c>
      <c r="B1474" s="48"/>
      <c r="C1474" s="88"/>
      <c r="D1474" s="88"/>
    </row>
    <row r="1475" spans="1:4" s="38" customFormat="1" ht="19.5" x14ac:dyDescent="0.2">
      <c r="A1475" s="50" t="s">
        <v>330</v>
      </c>
      <c r="B1475" s="48"/>
      <c r="C1475" s="88"/>
      <c r="D1475" s="88"/>
    </row>
    <row r="1476" spans="1:4" s="38" customFormat="1" ht="19.5" x14ac:dyDescent="0.2">
      <c r="A1476" s="50" t="s">
        <v>517</v>
      </c>
      <c r="B1476" s="48"/>
      <c r="C1476" s="88"/>
      <c r="D1476" s="88"/>
    </row>
    <row r="1477" spans="1:4" s="38" customFormat="1" x14ac:dyDescent="0.2">
      <c r="A1477" s="50"/>
      <c r="B1477" s="41"/>
      <c r="C1477" s="82"/>
      <c r="D1477" s="82"/>
    </row>
    <row r="1478" spans="1:4" s="38" customFormat="1" ht="19.5" x14ac:dyDescent="0.2">
      <c r="A1478" s="51">
        <v>410000</v>
      </c>
      <c r="B1478" s="43" t="s">
        <v>83</v>
      </c>
      <c r="C1478" s="89">
        <f t="shared" ref="C1478" si="322">C1479+C1484</f>
        <v>5035800</v>
      </c>
      <c r="D1478" s="89">
        <f t="shared" ref="D1478" si="323">D1479+D1484</f>
        <v>0</v>
      </c>
    </row>
    <row r="1479" spans="1:4" s="38" customFormat="1" ht="19.5" x14ac:dyDescent="0.2">
      <c r="A1479" s="51">
        <v>411000</v>
      </c>
      <c r="B1479" s="43" t="s">
        <v>194</v>
      </c>
      <c r="C1479" s="89">
        <f t="shared" ref="C1479" si="324">SUM(C1480:C1483)</f>
        <v>3881100</v>
      </c>
      <c r="D1479" s="89">
        <f t="shared" ref="D1479" si="325">SUM(D1480:D1483)</f>
        <v>0</v>
      </c>
    </row>
    <row r="1480" spans="1:4" s="38" customFormat="1" x14ac:dyDescent="0.2">
      <c r="A1480" s="53">
        <v>411100</v>
      </c>
      <c r="B1480" s="46" t="s">
        <v>84</v>
      </c>
      <c r="C1480" s="88">
        <v>3615200</v>
      </c>
      <c r="D1480" s="47">
        <v>0</v>
      </c>
    </row>
    <row r="1481" spans="1:4" s="38" customFormat="1" ht="37.5" x14ac:dyDescent="0.2">
      <c r="A1481" s="53">
        <v>411200</v>
      </c>
      <c r="B1481" s="46" t="s">
        <v>207</v>
      </c>
      <c r="C1481" s="88">
        <v>120000</v>
      </c>
      <c r="D1481" s="47">
        <v>0</v>
      </c>
    </row>
    <row r="1482" spans="1:4" s="38" customFormat="1" ht="60.75" customHeight="1" x14ac:dyDescent="0.2">
      <c r="A1482" s="53">
        <v>411300</v>
      </c>
      <c r="B1482" s="46" t="s">
        <v>85</v>
      </c>
      <c r="C1482" s="88">
        <v>97200</v>
      </c>
      <c r="D1482" s="47">
        <v>0</v>
      </c>
    </row>
    <row r="1483" spans="1:4" s="38" customFormat="1" x14ac:dyDescent="0.2">
      <c r="A1483" s="53">
        <v>411400</v>
      </c>
      <c r="B1483" s="46" t="s">
        <v>86</v>
      </c>
      <c r="C1483" s="88">
        <v>48700</v>
      </c>
      <c r="D1483" s="47">
        <v>0</v>
      </c>
    </row>
    <row r="1484" spans="1:4" s="38" customFormat="1" ht="19.5" x14ac:dyDescent="0.2">
      <c r="A1484" s="51">
        <v>412000</v>
      </c>
      <c r="B1484" s="48" t="s">
        <v>199</v>
      </c>
      <c r="C1484" s="89">
        <f t="shared" ref="C1484" si="326">SUM(C1485:C1496)</f>
        <v>1154700</v>
      </c>
      <c r="D1484" s="89">
        <f t="shared" ref="D1484" si="327">SUM(D1485:D1496)</f>
        <v>0</v>
      </c>
    </row>
    <row r="1485" spans="1:4" s="38" customFormat="1" x14ac:dyDescent="0.2">
      <c r="A1485" s="53">
        <v>412100</v>
      </c>
      <c r="B1485" s="46" t="s">
        <v>87</v>
      </c>
      <c r="C1485" s="88">
        <v>30000</v>
      </c>
      <c r="D1485" s="47">
        <v>0</v>
      </c>
    </row>
    <row r="1486" spans="1:4" s="38" customFormat="1" ht="37.5" x14ac:dyDescent="0.2">
      <c r="A1486" s="53">
        <v>412200</v>
      </c>
      <c r="B1486" s="46" t="s">
        <v>208</v>
      </c>
      <c r="C1486" s="88">
        <v>310000</v>
      </c>
      <c r="D1486" s="47">
        <v>0</v>
      </c>
    </row>
    <row r="1487" spans="1:4" s="38" customFormat="1" x14ac:dyDescent="0.2">
      <c r="A1487" s="53">
        <v>412300</v>
      </c>
      <c r="B1487" s="46" t="s">
        <v>88</v>
      </c>
      <c r="C1487" s="88">
        <v>30000</v>
      </c>
      <c r="D1487" s="47">
        <v>0</v>
      </c>
    </row>
    <row r="1488" spans="1:4" s="38" customFormat="1" x14ac:dyDescent="0.2">
      <c r="A1488" s="53">
        <v>412500</v>
      </c>
      <c r="B1488" s="46" t="s">
        <v>90</v>
      </c>
      <c r="C1488" s="88">
        <v>10000</v>
      </c>
      <c r="D1488" s="47">
        <v>0</v>
      </c>
    </row>
    <row r="1489" spans="1:4" s="38" customFormat="1" x14ac:dyDescent="0.2">
      <c r="A1489" s="53">
        <v>412600</v>
      </c>
      <c r="B1489" s="46" t="s">
        <v>209</v>
      </c>
      <c r="C1489" s="88">
        <v>20000</v>
      </c>
      <c r="D1489" s="47">
        <v>0</v>
      </c>
    </row>
    <row r="1490" spans="1:4" s="38" customFormat="1" x14ac:dyDescent="0.2">
      <c r="A1490" s="53">
        <v>412700</v>
      </c>
      <c r="B1490" s="46" t="s">
        <v>196</v>
      </c>
      <c r="C1490" s="88">
        <v>110000</v>
      </c>
      <c r="D1490" s="47">
        <v>0</v>
      </c>
    </row>
    <row r="1491" spans="1:4" s="38" customFormat="1" x14ac:dyDescent="0.2">
      <c r="A1491" s="53">
        <v>412900</v>
      </c>
      <c r="B1491" s="83" t="s">
        <v>518</v>
      </c>
      <c r="C1491" s="88">
        <v>2000</v>
      </c>
      <c r="D1491" s="47">
        <v>0</v>
      </c>
    </row>
    <row r="1492" spans="1:4" s="38" customFormat="1" x14ac:dyDescent="0.2">
      <c r="A1492" s="53">
        <v>412900</v>
      </c>
      <c r="B1492" s="83" t="s">
        <v>287</v>
      </c>
      <c r="C1492" s="88">
        <v>630000</v>
      </c>
      <c r="D1492" s="47">
        <v>0</v>
      </c>
    </row>
    <row r="1493" spans="1:4" s="38" customFormat="1" x14ac:dyDescent="0.2">
      <c r="A1493" s="53">
        <v>412900</v>
      </c>
      <c r="B1493" s="83" t="s">
        <v>304</v>
      </c>
      <c r="C1493" s="88">
        <v>2100</v>
      </c>
      <c r="D1493" s="47">
        <v>0</v>
      </c>
    </row>
    <row r="1494" spans="1:4" s="38" customFormat="1" ht="37.5" x14ac:dyDescent="0.2">
      <c r="A1494" s="53">
        <v>412900</v>
      </c>
      <c r="B1494" s="83" t="s">
        <v>305</v>
      </c>
      <c r="C1494" s="88">
        <v>2500</v>
      </c>
      <c r="D1494" s="47">
        <v>0</v>
      </c>
    </row>
    <row r="1495" spans="1:4" s="38" customFormat="1" ht="37.5" x14ac:dyDescent="0.2">
      <c r="A1495" s="53">
        <v>412900</v>
      </c>
      <c r="B1495" s="46" t="s">
        <v>306</v>
      </c>
      <c r="C1495" s="88">
        <v>7600</v>
      </c>
      <c r="D1495" s="47">
        <v>0</v>
      </c>
    </row>
    <row r="1496" spans="1:4" s="38" customFormat="1" x14ac:dyDescent="0.2">
      <c r="A1496" s="53">
        <v>412900</v>
      </c>
      <c r="B1496" s="46" t="s">
        <v>289</v>
      </c>
      <c r="C1496" s="88">
        <v>500</v>
      </c>
      <c r="D1496" s="47">
        <v>0</v>
      </c>
    </row>
    <row r="1497" spans="1:4" s="49" customFormat="1" ht="19.5" x14ac:dyDescent="0.2">
      <c r="A1497" s="51">
        <v>480000</v>
      </c>
      <c r="B1497" s="48" t="s">
        <v>142</v>
      </c>
      <c r="C1497" s="89">
        <f t="shared" ref="C1497:D1498" si="328">C1498</f>
        <v>400</v>
      </c>
      <c r="D1497" s="89">
        <f t="shared" si="328"/>
        <v>0</v>
      </c>
    </row>
    <row r="1498" spans="1:4" s="49" customFormat="1" ht="19.5" x14ac:dyDescent="0.2">
      <c r="A1498" s="51">
        <v>488000</v>
      </c>
      <c r="B1498" s="48" t="s">
        <v>99</v>
      </c>
      <c r="C1498" s="89">
        <f t="shared" si="328"/>
        <v>400</v>
      </c>
      <c r="D1498" s="89">
        <f t="shared" si="328"/>
        <v>0</v>
      </c>
    </row>
    <row r="1499" spans="1:4" s="38" customFormat="1" x14ac:dyDescent="0.2">
      <c r="A1499" s="53">
        <v>488100</v>
      </c>
      <c r="B1499" s="106" t="s">
        <v>99</v>
      </c>
      <c r="C1499" s="88">
        <v>400</v>
      </c>
      <c r="D1499" s="47">
        <v>0</v>
      </c>
    </row>
    <row r="1500" spans="1:4" s="38" customFormat="1" ht="19.5" x14ac:dyDescent="0.2">
      <c r="A1500" s="51">
        <v>510000</v>
      </c>
      <c r="B1500" s="48" t="s">
        <v>146</v>
      </c>
      <c r="C1500" s="89">
        <f t="shared" ref="C1500:D1500" si="329">C1501</f>
        <v>10000</v>
      </c>
      <c r="D1500" s="89">
        <f t="shared" si="329"/>
        <v>0</v>
      </c>
    </row>
    <row r="1501" spans="1:4" s="38" customFormat="1" ht="19.5" x14ac:dyDescent="0.2">
      <c r="A1501" s="51">
        <v>511000</v>
      </c>
      <c r="B1501" s="48" t="s">
        <v>147</v>
      </c>
      <c r="C1501" s="89">
        <f>SUM(C1502:C1502)</f>
        <v>10000</v>
      </c>
      <c r="D1501" s="89">
        <f>SUM(D1502:D1502)</f>
        <v>0</v>
      </c>
    </row>
    <row r="1502" spans="1:4" s="38" customFormat="1" x14ac:dyDescent="0.2">
      <c r="A1502" s="53">
        <v>511300</v>
      </c>
      <c r="B1502" s="46" t="s">
        <v>150</v>
      </c>
      <c r="C1502" s="88">
        <v>10000</v>
      </c>
      <c r="D1502" s="47">
        <v>0</v>
      </c>
    </row>
    <row r="1503" spans="1:4" s="49" customFormat="1" ht="19.5" x14ac:dyDescent="0.2">
      <c r="A1503" s="51">
        <v>630000</v>
      </c>
      <c r="B1503" s="48" t="s">
        <v>184</v>
      </c>
      <c r="C1503" s="89">
        <f>0+C1504</f>
        <v>85000</v>
      </c>
      <c r="D1503" s="89">
        <f>0+D1504</f>
        <v>0</v>
      </c>
    </row>
    <row r="1504" spans="1:4" s="49" customFormat="1" ht="19.5" x14ac:dyDescent="0.2">
      <c r="A1504" s="51">
        <v>638000</v>
      </c>
      <c r="B1504" s="48" t="s">
        <v>121</v>
      </c>
      <c r="C1504" s="89">
        <f t="shared" ref="C1504:D1504" si="330">C1505</f>
        <v>85000</v>
      </c>
      <c r="D1504" s="89">
        <f t="shared" si="330"/>
        <v>0</v>
      </c>
    </row>
    <row r="1505" spans="1:4" s="38" customFormat="1" x14ac:dyDescent="0.2">
      <c r="A1505" s="53">
        <v>638100</v>
      </c>
      <c r="B1505" s="46" t="s">
        <v>189</v>
      </c>
      <c r="C1505" s="88">
        <v>85000</v>
      </c>
      <c r="D1505" s="47">
        <v>0</v>
      </c>
    </row>
    <row r="1506" spans="1:4" s="38" customFormat="1" x14ac:dyDescent="0.2">
      <c r="A1506" s="92"/>
      <c r="B1506" s="85" t="s">
        <v>222</v>
      </c>
      <c r="C1506" s="91">
        <f>C1478+C1497+C1500+C1503</f>
        <v>5131200</v>
      </c>
      <c r="D1506" s="91">
        <f>D1478+D1497+D1500+D1503</f>
        <v>0</v>
      </c>
    </row>
    <row r="1507" spans="1:4" s="38" customFormat="1" x14ac:dyDescent="0.2">
      <c r="A1507" s="57"/>
      <c r="B1507" s="34"/>
      <c r="C1507" s="88"/>
      <c r="D1507" s="88"/>
    </row>
    <row r="1508" spans="1:4" s="38" customFormat="1" x14ac:dyDescent="0.2">
      <c r="A1508" s="55"/>
      <c r="B1508" s="34"/>
      <c r="C1508" s="88"/>
      <c r="D1508" s="88"/>
    </row>
    <row r="1509" spans="1:4" s="38" customFormat="1" ht="19.5" x14ac:dyDescent="0.2">
      <c r="A1509" s="50" t="s">
        <v>587</v>
      </c>
      <c r="B1509" s="48"/>
      <c r="C1509" s="88"/>
      <c r="D1509" s="88"/>
    </row>
    <row r="1510" spans="1:4" s="38" customFormat="1" ht="19.5" x14ac:dyDescent="0.2">
      <c r="A1510" s="50" t="s">
        <v>234</v>
      </c>
      <c r="B1510" s="48"/>
      <c r="C1510" s="88"/>
      <c r="D1510" s="88"/>
    </row>
    <row r="1511" spans="1:4" s="38" customFormat="1" ht="19.5" x14ac:dyDescent="0.2">
      <c r="A1511" s="50" t="s">
        <v>341</v>
      </c>
      <c r="B1511" s="48"/>
      <c r="C1511" s="88"/>
      <c r="D1511" s="88"/>
    </row>
    <row r="1512" spans="1:4" s="38" customFormat="1" ht="19.5" x14ac:dyDescent="0.2">
      <c r="A1512" s="50" t="s">
        <v>517</v>
      </c>
      <c r="B1512" s="48"/>
      <c r="C1512" s="88"/>
      <c r="D1512" s="88"/>
    </row>
    <row r="1513" spans="1:4" s="38" customFormat="1" x14ac:dyDescent="0.2">
      <c r="A1513" s="50"/>
      <c r="B1513" s="41"/>
      <c r="C1513" s="82"/>
      <c r="D1513" s="82"/>
    </row>
    <row r="1514" spans="1:4" s="38" customFormat="1" ht="19.5" x14ac:dyDescent="0.2">
      <c r="A1514" s="51">
        <v>410000</v>
      </c>
      <c r="B1514" s="43" t="s">
        <v>83</v>
      </c>
      <c r="C1514" s="89">
        <f t="shared" ref="C1514" si="331">C1515+C1520</f>
        <v>1385100</v>
      </c>
      <c r="D1514" s="89">
        <f t="shared" ref="D1514" si="332">D1515+D1520</f>
        <v>0</v>
      </c>
    </row>
    <row r="1515" spans="1:4" s="38" customFormat="1" ht="19.5" x14ac:dyDescent="0.2">
      <c r="A1515" s="51">
        <v>411000</v>
      </c>
      <c r="B1515" s="43" t="s">
        <v>194</v>
      </c>
      <c r="C1515" s="89">
        <f t="shared" ref="C1515" si="333">SUM(C1516:C1519)</f>
        <v>834400</v>
      </c>
      <c r="D1515" s="89">
        <f t="shared" ref="D1515" si="334">SUM(D1516:D1519)</f>
        <v>0</v>
      </c>
    </row>
    <row r="1516" spans="1:4" s="38" customFormat="1" x14ac:dyDescent="0.2">
      <c r="A1516" s="53">
        <v>411100</v>
      </c>
      <c r="B1516" s="46" t="s">
        <v>84</v>
      </c>
      <c r="C1516" s="88">
        <v>778200</v>
      </c>
      <c r="D1516" s="47">
        <v>0</v>
      </c>
    </row>
    <row r="1517" spans="1:4" s="38" customFormat="1" ht="37.5" x14ac:dyDescent="0.2">
      <c r="A1517" s="53">
        <v>411200</v>
      </c>
      <c r="B1517" s="46" t="s">
        <v>207</v>
      </c>
      <c r="C1517" s="88">
        <v>40000</v>
      </c>
      <c r="D1517" s="47">
        <v>0</v>
      </c>
    </row>
    <row r="1518" spans="1:4" s="38" customFormat="1" ht="37.5" x14ac:dyDescent="0.2">
      <c r="A1518" s="53">
        <v>411300</v>
      </c>
      <c r="B1518" s="46" t="s">
        <v>85</v>
      </c>
      <c r="C1518" s="88">
        <v>10000</v>
      </c>
      <c r="D1518" s="47">
        <v>0</v>
      </c>
    </row>
    <row r="1519" spans="1:4" s="38" customFormat="1" x14ac:dyDescent="0.2">
      <c r="A1519" s="53">
        <v>411400</v>
      </c>
      <c r="B1519" s="46" t="s">
        <v>86</v>
      </c>
      <c r="C1519" s="88">
        <v>6200</v>
      </c>
      <c r="D1519" s="47">
        <v>0</v>
      </c>
    </row>
    <row r="1520" spans="1:4" s="38" customFormat="1" ht="19.5" x14ac:dyDescent="0.2">
      <c r="A1520" s="51">
        <v>412000</v>
      </c>
      <c r="B1520" s="48" t="s">
        <v>199</v>
      </c>
      <c r="C1520" s="89">
        <f>SUM(C1521:C1531)</f>
        <v>550700</v>
      </c>
      <c r="D1520" s="89">
        <f>SUM(D1521:D1531)</f>
        <v>0</v>
      </c>
    </row>
    <row r="1521" spans="1:4" s="38" customFormat="1" x14ac:dyDescent="0.2">
      <c r="A1521" s="53">
        <v>412100</v>
      </c>
      <c r="B1521" s="46" t="s">
        <v>87</v>
      </c>
      <c r="C1521" s="88">
        <v>20000</v>
      </c>
      <c r="D1521" s="47">
        <v>0</v>
      </c>
    </row>
    <row r="1522" spans="1:4" s="38" customFormat="1" ht="37.5" x14ac:dyDescent="0.2">
      <c r="A1522" s="53">
        <v>412200</v>
      </c>
      <c r="B1522" s="46" t="s">
        <v>208</v>
      </c>
      <c r="C1522" s="88">
        <v>38000</v>
      </c>
      <c r="D1522" s="47">
        <v>0</v>
      </c>
    </row>
    <row r="1523" spans="1:4" s="38" customFormat="1" x14ac:dyDescent="0.2">
      <c r="A1523" s="53">
        <v>412300</v>
      </c>
      <c r="B1523" s="46" t="s">
        <v>88</v>
      </c>
      <c r="C1523" s="88">
        <v>7000</v>
      </c>
      <c r="D1523" s="47">
        <v>0</v>
      </c>
    </row>
    <row r="1524" spans="1:4" s="38" customFormat="1" x14ac:dyDescent="0.2">
      <c r="A1524" s="53">
        <v>412500</v>
      </c>
      <c r="B1524" s="46" t="s">
        <v>90</v>
      </c>
      <c r="C1524" s="88">
        <v>7000</v>
      </c>
      <c r="D1524" s="47">
        <v>0</v>
      </c>
    </row>
    <row r="1525" spans="1:4" s="38" customFormat="1" x14ac:dyDescent="0.2">
      <c r="A1525" s="53">
        <v>412600</v>
      </c>
      <c r="B1525" s="46" t="s">
        <v>209</v>
      </c>
      <c r="C1525" s="88">
        <v>40000</v>
      </c>
      <c r="D1525" s="47">
        <v>0</v>
      </c>
    </row>
    <row r="1526" spans="1:4" s="38" customFormat="1" x14ac:dyDescent="0.2">
      <c r="A1526" s="53">
        <v>412700</v>
      </c>
      <c r="B1526" s="46" t="s">
        <v>196</v>
      </c>
      <c r="C1526" s="88">
        <v>30000</v>
      </c>
      <c r="D1526" s="47">
        <v>0</v>
      </c>
    </row>
    <row r="1527" spans="1:4" s="38" customFormat="1" ht="37.5" x14ac:dyDescent="0.2">
      <c r="A1527" s="53">
        <v>412700</v>
      </c>
      <c r="B1527" s="46" t="s">
        <v>588</v>
      </c>
      <c r="C1527" s="88">
        <v>406000</v>
      </c>
      <c r="D1527" s="47">
        <v>0</v>
      </c>
    </row>
    <row r="1528" spans="1:4" s="38" customFormat="1" x14ac:dyDescent="0.2">
      <c r="A1528" s="53">
        <v>412900</v>
      </c>
      <c r="B1528" s="83" t="s">
        <v>518</v>
      </c>
      <c r="C1528" s="88">
        <v>500</v>
      </c>
      <c r="D1528" s="47">
        <v>0</v>
      </c>
    </row>
    <row r="1529" spans="1:4" s="38" customFormat="1" x14ac:dyDescent="0.2">
      <c r="A1529" s="53">
        <v>412900</v>
      </c>
      <c r="B1529" s="83" t="s">
        <v>304</v>
      </c>
      <c r="C1529" s="88">
        <v>600</v>
      </c>
      <c r="D1529" s="47">
        <v>0</v>
      </c>
    </row>
    <row r="1530" spans="1:4" s="38" customFormat="1" ht="37.5" x14ac:dyDescent="0.2">
      <c r="A1530" s="53">
        <v>412900</v>
      </c>
      <c r="B1530" s="83" t="s">
        <v>306</v>
      </c>
      <c r="C1530" s="88">
        <v>1600</v>
      </c>
      <c r="D1530" s="47">
        <v>0</v>
      </c>
    </row>
    <row r="1531" spans="1:4" s="38" customFormat="1" x14ac:dyDescent="0.2">
      <c r="A1531" s="53">
        <v>412900</v>
      </c>
      <c r="B1531" s="46" t="s">
        <v>289</v>
      </c>
      <c r="C1531" s="88">
        <v>0</v>
      </c>
      <c r="D1531" s="47">
        <v>0</v>
      </c>
    </row>
    <row r="1532" spans="1:4" s="38" customFormat="1" ht="19.5" x14ac:dyDescent="0.2">
      <c r="A1532" s="51">
        <v>510000</v>
      </c>
      <c r="B1532" s="48" t="s">
        <v>146</v>
      </c>
      <c r="C1532" s="89">
        <f>C1533+C1535</f>
        <v>4000</v>
      </c>
      <c r="D1532" s="89">
        <f>D1533+D1535</f>
        <v>0</v>
      </c>
    </row>
    <row r="1533" spans="1:4" s="38" customFormat="1" ht="19.5" x14ac:dyDescent="0.2">
      <c r="A1533" s="51">
        <v>511000</v>
      </c>
      <c r="B1533" s="48" t="s">
        <v>147</v>
      </c>
      <c r="C1533" s="89">
        <f>SUM(C1534:C1534)</f>
        <v>3000</v>
      </c>
      <c r="D1533" s="89">
        <f>SUM(D1534:D1534)</f>
        <v>0</v>
      </c>
    </row>
    <row r="1534" spans="1:4" s="38" customFormat="1" x14ac:dyDescent="0.2">
      <c r="A1534" s="53">
        <v>511300</v>
      </c>
      <c r="B1534" s="46" t="s">
        <v>150</v>
      </c>
      <c r="C1534" s="88">
        <v>3000</v>
      </c>
      <c r="D1534" s="47">
        <v>0</v>
      </c>
    </row>
    <row r="1535" spans="1:4" s="49" customFormat="1" ht="39" x14ac:dyDescent="0.2">
      <c r="A1535" s="51">
        <v>516000</v>
      </c>
      <c r="B1535" s="48" t="s">
        <v>157</v>
      </c>
      <c r="C1535" s="89">
        <f t="shared" ref="C1535:D1535" si="335">C1536</f>
        <v>1000</v>
      </c>
      <c r="D1535" s="89">
        <f t="shared" si="335"/>
        <v>0</v>
      </c>
    </row>
    <row r="1536" spans="1:4" s="38" customFormat="1" x14ac:dyDescent="0.2">
      <c r="A1536" s="53">
        <v>516100</v>
      </c>
      <c r="B1536" s="46" t="s">
        <v>157</v>
      </c>
      <c r="C1536" s="88">
        <v>1000</v>
      </c>
      <c r="D1536" s="47">
        <v>0</v>
      </c>
    </row>
    <row r="1537" spans="1:4" s="49" customFormat="1" ht="19.5" x14ac:dyDescent="0.2">
      <c r="A1537" s="51">
        <v>630000</v>
      </c>
      <c r="B1537" s="48" t="s">
        <v>184</v>
      </c>
      <c r="C1537" s="89">
        <f>0+C1538</f>
        <v>0</v>
      </c>
      <c r="D1537" s="89">
        <f>0+D1538</f>
        <v>0</v>
      </c>
    </row>
    <row r="1538" spans="1:4" s="49" customFormat="1" ht="19.5" x14ac:dyDescent="0.2">
      <c r="A1538" s="51">
        <v>638000</v>
      </c>
      <c r="B1538" s="48" t="s">
        <v>121</v>
      </c>
      <c r="C1538" s="89">
        <f t="shared" ref="C1538:D1538" si="336">C1539</f>
        <v>0</v>
      </c>
      <c r="D1538" s="89">
        <f t="shared" si="336"/>
        <v>0</v>
      </c>
    </row>
    <row r="1539" spans="1:4" s="38" customFormat="1" x14ac:dyDescent="0.2">
      <c r="A1539" s="53">
        <v>638100</v>
      </c>
      <c r="B1539" s="46" t="s">
        <v>189</v>
      </c>
      <c r="C1539" s="88">
        <v>0</v>
      </c>
      <c r="D1539" s="47">
        <v>0</v>
      </c>
    </row>
    <row r="1540" spans="1:4" s="38" customFormat="1" x14ac:dyDescent="0.2">
      <c r="A1540" s="92"/>
      <c r="B1540" s="85" t="s">
        <v>222</v>
      </c>
      <c r="C1540" s="91">
        <f>C1514+C1532+C1537</f>
        <v>1389100</v>
      </c>
      <c r="D1540" s="91">
        <f>D1514+D1532+D1537</f>
        <v>0</v>
      </c>
    </row>
    <row r="1541" spans="1:4" s="38" customFormat="1" x14ac:dyDescent="0.2">
      <c r="A1541" s="57"/>
      <c r="B1541" s="34"/>
      <c r="C1541" s="88"/>
      <c r="D1541" s="88"/>
    </row>
    <row r="1542" spans="1:4" s="38" customFormat="1" x14ac:dyDescent="0.2">
      <c r="A1542" s="55"/>
      <c r="B1542" s="34"/>
      <c r="C1542" s="88"/>
      <c r="D1542" s="88"/>
    </row>
    <row r="1543" spans="1:4" s="38" customFormat="1" ht="19.5" x14ac:dyDescent="0.2">
      <c r="A1543" s="50" t="s">
        <v>589</v>
      </c>
      <c r="B1543" s="48"/>
      <c r="C1543" s="88"/>
      <c r="D1543" s="88"/>
    </row>
    <row r="1544" spans="1:4" s="38" customFormat="1" ht="19.5" x14ac:dyDescent="0.2">
      <c r="A1544" s="50" t="s">
        <v>235</v>
      </c>
      <c r="B1544" s="48"/>
      <c r="C1544" s="88"/>
      <c r="D1544" s="88"/>
    </row>
    <row r="1545" spans="1:4" s="38" customFormat="1" ht="19.5" x14ac:dyDescent="0.2">
      <c r="A1545" s="50" t="s">
        <v>332</v>
      </c>
      <c r="B1545" s="48"/>
      <c r="C1545" s="88"/>
      <c r="D1545" s="88"/>
    </row>
    <row r="1546" spans="1:4" s="38" customFormat="1" ht="19.5" x14ac:dyDescent="0.2">
      <c r="A1546" s="50" t="s">
        <v>517</v>
      </c>
      <c r="B1546" s="48"/>
      <c r="C1546" s="88"/>
      <c r="D1546" s="88"/>
    </row>
    <row r="1547" spans="1:4" s="38" customFormat="1" x14ac:dyDescent="0.2">
      <c r="A1547" s="50"/>
      <c r="B1547" s="107"/>
      <c r="C1547" s="82"/>
      <c r="D1547" s="82"/>
    </row>
    <row r="1548" spans="1:4" s="38" customFormat="1" ht="20.25" customHeight="1" x14ac:dyDescent="0.2">
      <c r="A1548" s="51">
        <v>410000</v>
      </c>
      <c r="B1548" s="43" t="s">
        <v>83</v>
      </c>
      <c r="C1548" s="89">
        <f>C1549+C1554+0</f>
        <v>1756600</v>
      </c>
      <c r="D1548" s="89">
        <f>D1549+D1554+0</f>
        <v>0</v>
      </c>
    </row>
    <row r="1549" spans="1:4" s="38" customFormat="1" ht="19.5" x14ac:dyDescent="0.2">
      <c r="A1549" s="51">
        <v>411000</v>
      </c>
      <c r="B1549" s="43" t="s">
        <v>194</v>
      </c>
      <c r="C1549" s="89">
        <f t="shared" ref="C1549" si="337">SUM(C1550:C1553)</f>
        <v>1327600</v>
      </c>
      <c r="D1549" s="89">
        <f t="shared" ref="D1549" si="338">SUM(D1550:D1553)</f>
        <v>0</v>
      </c>
    </row>
    <row r="1550" spans="1:4" s="38" customFormat="1" x14ac:dyDescent="0.2">
      <c r="A1550" s="53">
        <v>411100</v>
      </c>
      <c r="B1550" s="46" t="s">
        <v>84</v>
      </c>
      <c r="C1550" s="88">
        <v>1239500</v>
      </c>
      <c r="D1550" s="47">
        <v>0</v>
      </c>
    </row>
    <row r="1551" spans="1:4" s="38" customFormat="1" ht="37.5" x14ac:dyDescent="0.2">
      <c r="A1551" s="53">
        <v>411200</v>
      </c>
      <c r="B1551" s="46" t="s">
        <v>207</v>
      </c>
      <c r="C1551" s="88">
        <v>42000</v>
      </c>
      <c r="D1551" s="47">
        <v>0</v>
      </c>
    </row>
    <row r="1552" spans="1:4" s="38" customFormat="1" ht="37.5" x14ac:dyDescent="0.2">
      <c r="A1552" s="53">
        <v>411300</v>
      </c>
      <c r="B1552" s="46" t="s">
        <v>85</v>
      </c>
      <c r="C1552" s="88">
        <v>30000</v>
      </c>
      <c r="D1552" s="47">
        <v>0</v>
      </c>
    </row>
    <row r="1553" spans="1:4" s="38" customFormat="1" x14ac:dyDescent="0.2">
      <c r="A1553" s="53">
        <v>411400</v>
      </c>
      <c r="B1553" s="46" t="s">
        <v>86</v>
      </c>
      <c r="C1553" s="88">
        <v>16100</v>
      </c>
      <c r="D1553" s="47">
        <v>0</v>
      </c>
    </row>
    <row r="1554" spans="1:4" s="38" customFormat="1" ht="40.5" customHeight="1" x14ac:dyDescent="0.2">
      <c r="A1554" s="51">
        <v>412000</v>
      </c>
      <c r="B1554" s="48" t="s">
        <v>199</v>
      </c>
      <c r="C1554" s="89">
        <f>SUM(C1555:C1564)</f>
        <v>429000</v>
      </c>
      <c r="D1554" s="89">
        <f>SUM(D1555:D1564)</f>
        <v>0</v>
      </c>
    </row>
    <row r="1555" spans="1:4" s="38" customFormat="1" ht="37.5" x14ac:dyDescent="0.2">
      <c r="A1555" s="53">
        <v>412200</v>
      </c>
      <c r="B1555" s="46" t="s">
        <v>208</v>
      </c>
      <c r="C1555" s="88">
        <v>91000</v>
      </c>
      <c r="D1555" s="47">
        <v>0</v>
      </c>
    </row>
    <row r="1556" spans="1:4" s="38" customFormat="1" x14ac:dyDescent="0.2">
      <c r="A1556" s="53">
        <v>412300</v>
      </c>
      <c r="B1556" s="46" t="s">
        <v>88</v>
      </c>
      <c r="C1556" s="88">
        <v>21000</v>
      </c>
      <c r="D1556" s="47">
        <v>0</v>
      </c>
    </row>
    <row r="1557" spans="1:4" s="38" customFormat="1" x14ac:dyDescent="0.2">
      <c r="A1557" s="53">
        <v>412500</v>
      </c>
      <c r="B1557" s="46" t="s">
        <v>90</v>
      </c>
      <c r="C1557" s="88">
        <v>10000</v>
      </c>
      <c r="D1557" s="47">
        <v>0</v>
      </c>
    </row>
    <row r="1558" spans="1:4" s="38" customFormat="1" x14ac:dyDescent="0.2">
      <c r="A1558" s="53">
        <v>412600</v>
      </c>
      <c r="B1558" s="46" t="s">
        <v>209</v>
      </c>
      <c r="C1558" s="88">
        <v>40000</v>
      </c>
      <c r="D1558" s="47">
        <v>0</v>
      </c>
    </row>
    <row r="1559" spans="1:4" s="38" customFormat="1" x14ac:dyDescent="0.2">
      <c r="A1559" s="53">
        <v>412700</v>
      </c>
      <c r="B1559" s="46" t="s">
        <v>196</v>
      </c>
      <c r="C1559" s="88">
        <v>40000</v>
      </c>
      <c r="D1559" s="47">
        <v>0</v>
      </c>
    </row>
    <row r="1560" spans="1:4" s="38" customFormat="1" x14ac:dyDescent="0.2">
      <c r="A1560" s="53">
        <v>412900</v>
      </c>
      <c r="B1560" s="83" t="s">
        <v>518</v>
      </c>
      <c r="C1560" s="88">
        <v>0</v>
      </c>
      <c r="D1560" s="47">
        <v>0</v>
      </c>
    </row>
    <row r="1561" spans="1:4" s="38" customFormat="1" x14ac:dyDescent="0.2">
      <c r="A1561" s="53">
        <v>412900</v>
      </c>
      <c r="B1561" s="83" t="s">
        <v>287</v>
      </c>
      <c r="C1561" s="88">
        <v>220000</v>
      </c>
      <c r="D1561" s="47">
        <v>0</v>
      </c>
    </row>
    <row r="1562" spans="1:4" s="38" customFormat="1" x14ac:dyDescent="0.2">
      <c r="A1562" s="53">
        <v>412900</v>
      </c>
      <c r="B1562" s="83" t="s">
        <v>304</v>
      </c>
      <c r="C1562" s="88">
        <v>4000</v>
      </c>
      <c r="D1562" s="47">
        <v>0</v>
      </c>
    </row>
    <row r="1563" spans="1:4" s="38" customFormat="1" ht="37.5" x14ac:dyDescent="0.2">
      <c r="A1563" s="53">
        <v>412900</v>
      </c>
      <c r="B1563" s="83" t="s">
        <v>306</v>
      </c>
      <c r="C1563" s="88">
        <v>3000</v>
      </c>
      <c r="D1563" s="47">
        <v>0</v>
      </c>
    </row>
    <row r="1564" spans="1:4" s="38" customFormat="1" x14ac:dyDescent="0.2">
      <c r="A1564" s="53">
        <v>412900</v>
      </c>
      <c r="B1564" s="46" t="s">
        <v>289</v>
      </c>
      <c r="C1564" s="88">
        <v>0</v>
      </c>
      <c r="D1564" s="47">
        <v>0</v>
      </c>
    </row>
    <row r="1565" spans="1:4" s="38" customFormat="1" ht="19.5" x14ac:dyDescent="0.2">
      <c r="A1565" s="51">
        <v>510000</v>
      </c>
      <c r="B1565" s="48" t="s">
        <v>146</v>
      </c>
      <c r="C1565" s="89">
        <f>C1566+C1568</f>
        <v>17000</v>
      </c>
      <c r="D1565" s="89">
        <f>D1566+D1568</f>
        <v>0</v>
      </c>
    </row>
    <row r="1566" spans="1:4" s="38" customFormat="1" ht="19.5" x14ac:dyDescent="0.2">
      <c r="A1566" s="51">
        <v>511000</v>
      </c>
      <c r="B1566" s="43" t="s">
        <v>147</v>
      </c>
      <c r="C1566" s="89">
        <f>SUM(C1567:C1567)</f>
        <v>10000</v>
      </c>
      <c r="D1566" s="89">
        <f>SUM(D1567:D1567)</f>
        <v>0</v>
      </c>
    </row>
    <row r="1567" spans="1:4" s="38" customFormat="1" x14ac:dyDescent="0.2">
      <c r="A1567" s="53">
        <v>511300</v>
      </c>
      <c r="B1567" s="46" t="s">
        <v>150</v>
      </c>
      <c r="C1567" s="88">
        <v>10000</v>
      </c>
      <c r="D1567" s="47">
        <v>0</v>
      </c>
    </row>
    <row r="1568" spans="1:4" s="49" customFormat="1" ht="39" x14ac:dyDescent="0.2">
      <c r="A1568" s="51">
        <v>516000</v>
      </c>
      <c r="B1568" s="48" t="s">
        <v>157</v>
      </c>
      <c r="C1568" s="89">
        <f t="shared" ref="C1568:D1568" si="339">C1569</f>
        <v>7000</v>
      </c>
      <c r="D1568" s="89">
        <f t="shared" si="339"/>
        <v>0</v>
      </c>
    </row>
    <row r="1569" spans="1:4" s="38" customFormat="1" x14ac:dyDescent="0.2">
      <c r="A1569" s="53">
        <v>516100</v>
      </c>
      <c r="B1569" s="46" t="s">
        <v>157</v>
      </c>
      <c r="C1569" s="88">
        <v>7000</v>
      </c>
      <c r="D1569" s="47">
        <v>0</v>
      </c>
    </row>
    <row r="1570" spans="1:4" s="49" customFormat="1" ht="19.5" x14ac:dyDescent="0.2">
      <c r="A1570" s="51">
        <v>630000</v>
      </c>
      <c r="B1570" s="48" t="s">
        <v>184</v>
      </c>
      <c r="C1570" s="89">
        <f>0+C1571</f>
        <v>20000</v>
      </c>
      <c r="D1570" s="89">
        <f>0+D1571</f>
        <v>0</v>
      </c>
    </row>
    <row r="1571" spans="1:4" s="49" customFormat="1" ht="19.5" x14ac:dyDescent="0.2">
      <c r="A1571" s="51">
        <v>638000</v>
      </c>
      <c r="B1571" s="48" t="s">
        <v>121</v>
      </c>
      <c r="C1571" s="89">
        <f t="shared" ref="C1571:D1571" si="340">C1572</f>
        <v>20000</v>
      </c>
      <c r="D1571" s="89">
        <f t="shared" si="340"/>
        <v>0</v>
      </c>
    </row>
    <row r="1572" spans="1:4" s="38" customFormat="1" x14ac:dyDescent="0.2">
      <c r="A1572" s="53">
        <v>638100</v>
      </c>
      <c r="B1572" s="46" t="s">
        <v>189</v>
      </c>
      <c r="C1572" s="88">
        <v>20000</v>
      </c>
      <c r="D1572" s="47">
        <v>0</v>
      </c>
    </row>
    <row r="1573" spans="1:4" s="38" customFormat="1" x14ac:dyDescent="0.2">
      <c r="A1573" s="92"/>
      <c r="B1573" s="85" t="s">
        <v>222</v>
      </c>
      <c r="C1573" s="91">
        <f>C1548+C1565+C1570</f>
        <v>1793600</v>
      </c>
      <c r="D1573" s="91">
        <f>D1548+D1565+D1570</f>
        <v>0</v>
      </c>
    </row>
    <row r="1574" spans="1:4" s="38" customFormat="1" x14ac:dyDescent="0.2">
      <c r="A1574" s="57"/>
      <c r="B1574" s="34"/>
      <c r="C1574" s="82"/>
      <c r="D1574" s="82"/>
    </row>
    <row r="1575" spans="1:4" s="38" customFormat="1" x14ac:dyDescent="0.2">
      <c r="A1575" s="55"/>
      <c r="B1575" s="34"/>
      <c r="C1575" s="88"/>
      <c r="D1575" s="88"/>
    </row>
    <row r="1576" spans="1:4" s="38" customFormat="1" x14ac:dyDescent="0.2">
      <c r="A1576" s="50" t="s">
        <v>590</v>
      </c>
      <c r="B1576" s="46"/>
      <c r="C1576" s="88"/>
      <c r="D1576" s="88"/>
    </row>
    <row r="1577" spans="1:4" s="38" customFormat="1" x14ac:dyDescent="0.2">
      <c r="A1577" s="50" t="s">
        <v>235</v>
      </c>
      <c r="B1577" s="46"/>
      <c r="C1577" s="88"/>
      <c r="D1577" s="88"/>
    </row>
    <row r="1578" spans="1:4" s="38" customFormat="1" ht="19.5" x14ac:dyDescent="0.2">
      <c r="A1578" s="50" t="s">
        <v>341</v>
      </c>
      <c r="B1578" s="48"/>
      <c r="C1578" s="88"/>
      <c r="D1578" s="88"/>
    </row>
    <row r="1579" spans="1:4" s="38" customFormat="1" ht="19.5" x14ac:dyDescent="0.2">
      <c r="A1579" s="50" t="s">
        <v>517</v>
      </c>
      <c r="B1579" s="48"/>
      <c r="C1579" s="88"/>
      <c r="D1579" s="88"/>
    </row>
    <row r="1580" spans="1:4" s="38" customFormat="1" x14ac:dyDescent="0.2">
      <c r="A1580" s="50"/>
      <c r="B1580" s="41"/>
      <c r="C1580" s="82"/>
      <c r="D1580" s="82"/>
    </row>
    <row r="1581" spans="1:4" s="38" customFormat="1" ht="20.25" customHeight="1" x14ac:dyDescent="0.2">
      <c r="A1581" s="51">
        <v>410000</v>
      </c>
      <c r="B1581" s="43" t="s">
        <v>83</v>
      </c>
      <c r="C1581" s="89">
        <f t="shared" ref="C1581" si="341">C1582+C1587</f>
        <v>3096900</v>
      </c>
      <c r="D1581" s="89">
        <f t="shared" ref="D1581" si="342">D1582+D1587</f>
        <v>0</v>
      </c>
    </row>
    <row r="1582" spans="1:4" s="38" customFormat="1" ht="19.5" x14ac:dyDescent="0.2">
      <c r="A1582" s="51">
        <v>411000</v>
      </c>
      <c r="B1582" s="43" t="s">
        <v>194</v>
      </c>
      <c r="C1582" s="89">
        <f t="shared" ref="C1582" si="343">SUM(C1583:C1586)</f>
        <v>2901000</v>
      </c>
      <c r="D1582" s="89">
        <f t="shared" ref="D1582" si="344">SUM(D1583:D1586)</f>
        <v>0</v>
      </c>
    </row>
    <row r="1583" spans="1:4" s="38" customFormat="1" x14ac:dyDescent="0.2">
      <c r="A1583" s="53">
        <v>411100</v>
      </c>
      <c r="B1583" s="46" t="s">
        <v>84</v>
      </c>
      <c r="C1583" s="88">
        <v>2719000</v>
      </c>
      <c r="D1583" s="47">
        <v>0</v>
      </c>
    </row>
    <row r="1584" spans="1:4" s="38" customFormat="1" ht="37.5" x14ac:dyDescent="0.2">
      <c r="A1584" s="53">
        <v>411200</v>
      </c>
      <c r="B1584" s="46" t="s">
        <v>207</v>
      </c>
      <c r="C1584" s="88">
        <v>80000</v>
      </c>
      <c r="D1584" s="47">
        <v>0</v>
      </c>
    </row>
    <row r="1585" spans="1:4" s="38" customFormat="1" ht="37.5" x14ac:dyDescent="0.2">
      <c r="A1585" s="53">
        <v>411300</v>
      </c>
      <c r="B1585" s="46" t="s">
        <v>85</v>
      </c>
      <c r="C1585" s="88">
        <v>80000</v>
      </c>
      <c r="D1585" s="47">
        <v>0</v>
      </c>
    </row>
    <row r="1586" spans="1:4" s="38" customFormat="1" x14ac:dyDescent="0.2">
      <c r="A1586" s="53">
        <v>411400</v>
      </c>
      <c r="B1586" s="46" t="s">
        <v>86</v>
      </c>
      <c r="C1586" s="88">
        <v>22000</v>
      </c>
      <c r="D1586" s="47">
        <v>0</v>
      </c>
    </row>
    <row r="1587" spans="1:4" s="38" customFormat="1" ht="19.5" x14ac:dyDescent="0.2">
      <c r="A1587" s="51">
        <v>412000</v>
      </c>
      <c r="B1587" s="48" t="s">
        <v>199</v>
      </c>
      <c r="C1587" s="89">
        <f>SUM(C1588:C1596)</f>
        <v>195900</v>
      </c>
      <c r="D1587" s="89">
        <f>SUM(D1588:D1596)</f>
        <v>0</v>
      </c>
    </row>
    <row r="1588" spans="1:4" s="38" customFormat="1" x14ac:dyDescent="0.2">
      <c r="A1588" s="53">
        <v>412100</v>
      </c>
      <c r="B1588" s="46" t="s">
        <v>87</v>
      </c>
      <c r="C1588" s="88">
        <v>1000</v>
      </c>
      <c r="D1588" s="47">
        <v>0</v>
      </c>
    </row>
    <row r="1589" spans="1:4" s="38" customFormat="1" ht="37.5" x14ac:dyDescent="0.2">
      <c r="A1589" s="53">
        <v>412200</v>
      </c>
      <c r="B1589" s="46" t="s">
        <v>208</v>
      </c>
      <c r="C1589" s="88">
        <v>86200</v>
      </c>
      <c r="D1589" s="47">
        <v>0</v>
      </c>
    </row>
    <row r="1590" spans="1:4" s="38" customFormat="1" x14ac:dyDescent="0.2">
      <c r="A1590" s="53">
        <v>412300</v>
      </c>
      <c r="B1590" s="46" t="s">
        <v>88</v>
      </c>
      <c r="C1590" s="88">
        <v>70000</v>
      </c>
      <c r="D1590" s="47">
        <v>0</v>
      </c>
    </row>
    <row r="1591" spans="1:4" s="38" customFormat="1" x14ac:dyDescent="0.2">
      <c r="A1591" s="53">
        <v>412500</v>
      </c>
      <c r="B1591" s="46" t="s">
        <v>90</v>
      </c>
      <c r="C1591" s="88">
        <v>11000</v>
      </c>
      <c r="D1591" s="47">
        <v>0</v>
      </c>
    </row>
    <row r="1592" spans="1:4" s="38" customFormat="1" x14ac:dyDescent="0.2">
      <c r="A1592" s="53">
        <v>412600</v>
      </c>
      <c r="B1592" s="46" t="s">
        <v>209</v>
      </c>
      <c r="C1592" s="88">
        <v>5000</v>
      </c>
      <c r="D1592" s="47">
        <v>0</v>
      </c>
    </row>
    <row r="1593" spans="1:4" s="38" customFormat="1" x14ac:dyDescent="0.2">
      <c r="A1593" s="53">
        <v>412700</v>
      </c>
      <c r="B1593" s="46" t="s">
        <v>196</v>
      </c>
      <c r="C1593" s="88">
        <v>20000</v>
      </c>
      <c r="D1593" s="47">
        <v>0</v>
      </c>
    </row>
    <row r="1594" spans="1:4" s="38" customFormat="1" x14ac:dyDescent="0.2">
      <c r="A1594" s="53">
        <v>412900</v>
      </c>
      <c r="B1594" s="83" t="s">
        <v>304</v>
      </c>
      <c r="C1594" s="88">
        <v>1100</v>
      </c>
      <c r="D1594" s="47">
        <v>0</v>
      </c>
    </row>
    <row r="1595" spans="1:4" s="38" customFormat="1" ht="37.5" x14ac:dyDescent="0.2">
      <c r="A1595" s="53">
        <v>412900</v>
      </c>
      <c r="B1595" s="83" t="s">
        <v>305</v>
      </c>
      <c r="C1595" s="88">
        <v>1300</v>
      </c>
      <c r="D1595" s="47">
        <v>0</v>
      </c>
    </row>
    <row r="1596" spans="1:4" s="38" customFormat="1" x14ac:dyDescent="0.2">
      <c r="A1596" s="53">
        <v>412900</v>
      </c>
      <c r="B1596" s="46" t="s">
        <v>289</v>
      </c>
      <c r="C1596" s="88">
        <v>300</v>
      </c>
      <c r="D1596" s="47">
        <v>0</v>
      </c>
    </row>
    <row r="1597" spans="1:4" s="38" customFormat="1" ht="40.5" customHeight="1" x14ac:dyDescent="0.2">
      <c r="A1597" s="51">
        <v>510000</v>
      </c>
      <c r="B1597" s="48" t="s">
        <v>146</v>
      </c>
      <c r="C1597" s="89">
        <f>C1598+C1600</f>
        <v>22500</v>
      </c>
      <c r="D1597" s="89">
        <f>D1598+D1600</f>
        <v>0</v>
      </c>
    </row>
    <row r="1598" spans="1:4" s="38" customFormat="1" ht="19.5" x14ac:dyDescent="0.2">
      <c r="A1598" s="51">
        <v>511000</v>
      </c>
      <c r="B1598" s="48" t="s">
        <v>147</v>
      </c>
      <c r="C1598" s="89">
        <f>SUM(C1599:C1599)</f>
        <v>20000</v>
      </c>
      <c r="D1598" s="89">
        <f>SUM(D1599:D1599)</f>
        <v>0</v>
      </c>
    </row>
    <row r="1599" spans="1:4" s="38" customFormat="1" x14ac:dyDescent="0.2">
      <c r="A1599" s="53">
        <v>511300</v>
      </c>
      <c r="B1599" s="46" t="s">
        <v>150</v>
      </c>
      <c r="C1599" s="88">
        <v>20000</v>
      </c>
      <c r="D1599" s="47">
        <v>0</v>
      </c>
    </row>
    <row r="1600" spans="1:4" s="49" customFormat="1" ht="39" x14ac:dyDescent="0.2">
      <c r="A1600" s="51">
        <v>516000</v>
      </c>
      <c r="B1600" s="48" t="s">
        <v>157</v>
      </c>
      <c r="C1600" s="89">
        <f t="shared" ref="C1600:D1600" si="345">C1601</f>
        <v>2500</v>
      </c>
      <c r="D1600" s="89">
        <f t="shared" si="345"/>
        <v>0</v>
      </c>
    </row>
    <row r="1601" spans="1:4" s="38" customFormat="1" x14ac:dyDescent="0.2">
      <c r="A1601" s="53">
        <v>516100</v>
      </c>
      <c r="B1601" s="46" t="s">
        <v>157</v>
      </c>
      <c r="C1601" s="88">
        <v>2500</v>
      </c>
      <c r="D1601" s="47">
        <v>0</v>
      </c>
    </row>
    <row r="1602" spans="1:4" s="49" customFormat="1" ht="19.5" x14ac:dyDescent="0.2">
      <c r="A1602" s="51">
        <v>630000</v>
      </c>
      <c r="B1602" s="48" t="s">
        <v>184</v>
      </c>
      <c r="C1602" s="89">
        <f>0+C1603</f>
        <v>40000</v>
      </c>
      <c r="D1602" s="89">
        <f>0+D1603</f>
        <v>0</v>
      </c>
    </row>
    <row r="1603" spans="1:4" s="49" customFormat="1" ht="19.5" x14ac:dyDescent="0.2">
      <c r="A1603" s="51">
        <v>638000</v>
      </c>
      <c r="B1603" s="48" t="s">
        <v>121</v>
      </c>
      <c r="C1603" s="89">
        <f t="shared" ref="C1603:D1603" si="346">C1604</f>
        <v>40000</v>
      </c>
      <c r="D1603" s="89">
        <f t="shared" si="346"/>
        <v>0</v>
      </c>
    </row>
    <row r="1604" spans="1:4" s="38" customFormat="1" x14ac:dyDescent="0.2">
      <c r="A1604" s="53">
        <v>638100</v>
      </c>
      <c r="B1604" s="46" t="s">
        <v>189</v>
      </c>
      <c r="C1604" s="88">
        <v>40000</v>
      </c>
      <c r="D1604" s="47">
        <v>0</v>
      </c>
    </row>
    <row r="1605" spans="1:4" s="38" customFormat="1" x14ac:dyDescent="0.2">
      <c r="A1605" s="92"/>
      <c r="B1605" s="85" t="s">
        <v>222</v>
      </c>
      <c r="C1605" s="91">
        <f>C1581+C1597+C1602</f>
        <v>3159400</v>
      </c>
      <c r="D1605" s="91">
        <f>D1581+D1597+D1602</f>
        <v>0</v>
      </c>
    </row>
    <row r="1606" spans="1:4" s="38" customFormat="1" x14ac:dyDescent="0.2">
      <c r="A1606" s="57"/>
      <c r="B1606" s="34"/>
      <c r="C1606" s="82"/>
      <c r="D1606" s="82"/>
    </row>
    <row r="1607" spans="1:4" s="38" customFormat="1" x14ac:dyDescent="0.2">
      <c r="A1607" s="55"/>
      <c r="B1607" s="34"/>
      <c r="C1607" s="88"/>
      <c r="D1607" s="88"/>
    </row>
    <row r="1608" spans="1:4" s="38" customFormat="1" ht="19.5" x14ac:dyDescent="0.2">
      <c r="A1608" s="50" t="s">
        <v>591</v>
      </c>
      <c r="B1608" s="48"/>
      <c r="C1608" s="88"/>
      <c r="D1608" s="88"/>
    </row>
    <row r="1609" spans="1:4" s="38" customFormat="1" ht="19.5" x14ac:dyDescent="0.2">
      <c r="A1609" s="50" t="s">
        <v>235</v>
      </c>
      <c r="B1609" s="48"/>
      <c r="C1609" s="88"/>
      <c r="D1609" s="88"/>
    </row>
    <row r="1610" spans="1:4" s="38" customFormat="1" ht="19.5" x14ac:dyDescent="0.2">
      <c r="A1610" s="50" t="s">
        <v>356</v>
      </c>
      <c r="B1610" s="48"/>
      <c r="C1610" s="88"/>
      <c r="D1610" s="88"/>
    </row>
    <row r="1611" spans="1:4" s="38" customFormat="1" ht="19.5" x14ac:dyDescent="0.2">
      <c r="A1611" s="50" t="s">
        <v>517</v>
      </c>
      <c r="B1611" s="48"/>
      <c r="C1611" s="88"/>
      <c r="D1611" s="88"/>
    </row>
    <row r="1612" spans="1:4" s="38" customFormat="1" x14ac:dyDescent="0.2">
      <c r="A1612" s="50"/>
      <c r="B1612" s="41"/>
      <c r="C1612" s="82"/>
      <c r="D1612" s="82"/>
    </row>
    <row r="1613" spans="1:4" s="38" customFormat="1" ht="20.25" customHeight="1" x14ac:dyDescent="0.2">
      <c r="A1613" s="51">
        <v>410000</v>
      </c>
      <c r="B1613" s="43" t="s">
        <v>83</v>
      </c>
      <c r="C1613" s="89">
        <f t="shared" ref="C1613" si="347">C1614+C1619</f>
        <v>742200</v>
      </c>
      <c r="D1613" s="89">
        <f t="shared" ref="D1613" si="348">D1614+D1619</f>
        <v>0</v>
      </c>
    </row>
    <row r="1614" spans="1:4" s="38" customFormat="1" ht="19.5" x14ac:dyDescent="0.2">
      <c r="A1614" s="51">
        <v>411000</v>
      </c>
      <c r="B1614" s="43" t="s">
        <v>194</v>
      </c>
      <c r="C1614" s="89">
        <f t="shared" ref="C1614" si="349">SUM(C1615:C1618)</f>
        <v>699800</v>
      </c>
      <c r="D1614" s="89">
        <f t="shared" ref="D1614" si="350">SUM(D1615:D1618)</f>
        <v>0</v>
      </c>
    </row>
    <row r="1615" spans="1:4" s="38" customFormat="1" x14ac:dyDescent="0.2">
      <c r="A1615" s="53">
        <v>411100</v>
      </c>
      <c r="B1615" s="46" t="s">
        <v>84</v>
      </c>
      <c r="C1615" s="88">
        <v>657000</v>
      </c>
      <c r="D1615" s="47">
        <v>0</v>
      </c>
    </row>
    <row r="1616" spans="1:4" s="38" customFormat="1" ht="37.5" x14ac:dyDescent="0.2">
      <c r="A1616" s="53">
        <v>411200</v>
      </c>
      <c r="B1616" s="46" t="s">
        <v>207</v>
      </c>
      <c r="C1616" s="88">
        <v>30000</v>
      </c>
      <c r="D1616" s="47">
        <v>0</v>
      </c>
    </row>
    <row r="1617" spans="1:4" s="38" customFormat="1" ht="37.5" x14ac:dyDescent="0.2">
      <c r="A1617" s="53">
        <v>411300</v>
      </c>
      <c r="B1617" s="46" t="s">
        <v>85</v>
      </c>
      <c r="C1617" s="88">
        <v>5000</v>
      </c>
      <c r="D1617" s="47">
        <v>0</v>
      </c>
    </row>
    <row r="1618" spans="1:4" s="38" customFormat="1" x14ac:dyDescent="0.2">
      <c r="A1618" s="53">
        <v>411400</v>
      </c>
      <c r="B1618" s="46" t="s">
        <v>86</v>
      </c>
      <c r="C1618" s="88">
        <v>7800</v>
      </c>
      <c r="D1618" s="47">
        <v>0</v>
      </c>
    </row>
    <row r="1619" spans="1:4" s="38" customFormat="1" ht="40.5" customHeight="1" x14ac:dyDescent="0.2">
      <c r="A1619" s="51">
        <v>412000</v>
      </c>
      <c r="B1619" s="48" t="s">
        <v>199</v>
      </c>
      <c r="C1619" s="89">
        <f>SUM(C1620:C1628)</f>
        <v>42400</v>
      </c>
      <c r="D1619" s="89">
        <f>SUM(D1620:D1628)</f>
        <v>0</v>
      </c>
    </row>
    <row r="1620" spans="1:4" s="38" customFormat="1" ht="37.5" x14ac:dyDescent="0.2">
      <c r="A1620" s="53">
        <v>412200</v>
      </c>
      <c r="B1620" s="46" t="s">
        <v>208</v>
      </c>
      <c r="C1620" s="88">
        <v>23000</v>
      </c>
      <c r="D1620" s="47">
        <v>0</v>
      </c>
    </row>
    <row r="1621" spans="1:4" s="38" customFormat="1" x14ac:dyDescent="0.2">
      <c r="A1621" s="53">
        <v>412300</v>
      </c>
      <c r="B1621" s="46" t="s">
        <v>88</v>
      </c>
      <c r="C1621" s="88">
        <v>4000</v>
      </c>
      <c r="D1621" s="47">
        <v>0</v>
      </c>
    </row>
    <row r="1622" spans="1:4" s="38" customFormat="1" x14ac:dyDescent="0.2">
      <c r="A1622" s="53">
        <v>412500</v>
      </c>
      <c r="B1622" s="46" t="s">
        <v>90</v>
      </c>
      <c r="C1622" s="88">
        <v>3000</v>
      </c>
      <c r="D1622" s="47">
        <v>0</v>
      </c>
    </row>
    <row r="1623" spans="1:4" s="38" customFormat="1" x14ac:dyDescent="0.2">
      <c r="A1623" s="53">
        <v>412600</v>
      </c>
      <c r="B1623" s="46" t="s">
        <v>209</v>
      </c>
      <c r="C1623" s="88">
        <v>2500</v>
      </c>
      <c r="D1623" s="47">
        <v>0</v>
      </c>
    </row>
    <row r="1624" spans="1:4" s="38" customFormat="1" x14ac:dyDescent="0.2">
      <c r="A1624" s="53">
        <v>412700</v>
      </c>
      <c r="B1624" s="46" t="s">
        <v>196</v>
      </c>
      <c r="C1624" s="88">
        <v>6000</v>
      </c>
      <c r="D1624" s="47">
        <v>0</v>
      </c>
    </row>
    <row r="1625" spans="1:4" s="38" customFormat="1" x14ac:dyDescent="0.2">
      <c r="A1625" s="53">
        <v>412900</v>
      </c>
      <c r="B1625" s="83" t="s">
        <v>304</v>
      </c>
      <c r="C1625" s="88">
        <v>800</v>
      </c>
      <c r="D1625" s="47">
        <v>0</v>
      </c>
    </row>
    <row r="1626" spans="1:4" s="38" customFormat="1" ht="37.5" x14ac:dyDescent="0.2">
      <c r="A1626" s="53">
        <v>412900</v>
      </c>
      <c r="B1626" s="83" t="s">
        <v>305</v>
      </c>
      <c r="C1626" s="88">
        <v>800</v>
      </c>
      <c r="D1626" s="47">
        <v>0</v>
      </c>
    </row>
    <row r="1627" spans="1:4" s="38" customFormat="1" ht="37.5" x14ac:dyDescent="0.2">
      <c r="A1627" s="53">
        <v>412900</v>
      </c>
      <c r="B1627" s="83" t="s">
        <v>306</v>
      </c>
      <c r="C1627" s="88">
        <v>2000</v>
      </c>
      <c r="D1627" s="47">
        <v>0</v>
      </c>
    </row>
    <row r="1628" spans="1:4" s="38" customFormat="1" x14ac:dyDescent="0.2">
      <c r="A1628" s="53">
        <v>412900</v>
      </c>
      <c r="B1628" s="46" t="s">
        <v>289</v>
      </c>
      <c r="C1628" s="88">
        <v>300</v>
      </c>
      <c r="D1628" s="47">
        <v>0</v>
      </c>
    </row>
    <row r="1629" spans="1:4" s="38" customFormat="1" ht="40.5" customHeight="1" x14ac:dyDescent="0.2">
      <c r="A1629" s="51">
        <v>510000</v>
      </c>
      <c r="B1629" s="48" t="s">
        <v>146</v>
      </c>
      <c r="C1629" s="89">
        <f t="shared" ref="C1629" si="351">C1630+C1632</f>
        <v>25000</v>
      </c>
      <c r="D1629" s="89">
        <f t="shared" ref="D1629" si="352">D1630+D1632</f>
        <v>0</v>
      </c>
    </row>
    <row r="1630" spans="1:4" s="38" customFormat="1" ht="19.5" x14ac:dyDescent="0.2">
      <c r="A1630" s="51">
        <v>511000</v>
      </c>
      <c r="B1630" s="48" t="s">
        <v>147</v>
      </c>
      <c r="C1630" s="89">
        <f t="shared" ref="C1630:D1630" si="353">SUM(C1631:C1631)</f>
        <v>25000</v>
      </c>
      <c r="D1630" s="89">
        <f t="shared" si="353"/>
        <v>0</v>
      </c>
    </row>
    <row r="1631" spans="1:4" s="38" customFormat="1" x14ac:dyDescent="0.2">
      <c r="A1631" s="53">
        <v>511300</v>
      </c>
      <c r="B1631" s="46" t="s">
        <v>150</v>
      </c>
      <c r="C1631" s="88">
        <v>25000</v>
      </c>
      <c r="D1631" s="47">
        <v>0</v>
      </c>
    </row>
    <row r="1632" spans="1:4" s="49" customFormat="1" ht="39" x14ac:dyDescent="0.2">
      <c r="A1632" s="51">
        <v>516000</v>
      </c>
      <c r="B1632" s="48" t="s">
        <v>157</v>
      </c>
      <c r="C1632" s="89">
        <f t="shared" ref="C1632:D1632" si="354">C1633</f>
        <v>0</v>
      </c>
      <c r="D1632" s="89">
        <f t="shared" si="354"/>
        <v>0</v>
      </c>
    </row>
    <row r="1633" spans="1:4" s="38" customFormat="1" x14ac:dyDescent="0.2">
      <c r="A1633" s="53">
        <v>516100</v>
      </c>
      <c r="B1633" s="46" t="s">
        <v>157</v>
      </c>
      <c r="C1633" s="88">
        <v>0</v>
      </c>
      <c r="D1633" s="47">
        <v>0</v>
      </c>
    </row>
    <row r="1634" spans="1:4" s="49" customFormat="1" ht="19.5" x14ac:dyDescent="0.2">
      <c r="A1634" s="51">
        <v>630000</v>
      </c>
      <c r="B1634" s="48" t="s">
        <v>184</v>
      </c>
      <c r="C1634" s="89">
        <f>0+C1635</f>
        <v>2000</v>
      </c>
      <c r="D1634" s="89">
        <f>0+D1635</f>
        <v>0</v>
      </c>
    </row>
    <row r="1635" spans="1:4" s="49" customFormat="1" ht="19.5" x14ac:dyDescent="0.2">
      <c r="A1635" s="51">
        <v>638000</v>
      </c>
      <c r="B1635" s="48" t="s">
        <v>121</v>
      </c>
      <c r="C1635" s="89">
        <f t="shared" ref="C1635:D1635" si="355">C1636</f>
        <v>2000</v>
      </c>
      <c r="D1635" s="89">
        <f t="shared" si="355"/>
        <v>0</v>
      </c>
    </row>
    <row r="1636" spans="1:4" s="38" customFormat="1" x14ac:dyDescent="0.2">
      <c r="A1636" s="53">
        <v>638100</v>
      </c>
      <c r="B1636" s="46" t="s">
        <v>189</v>
      </c>
      <c r="C1636" s="88">
        <v>2000</v>
      </c>
      <c r="D1636" s="47">
        <v>0</v>
      </c>
    </row>
    <row r="1637" spans="1:4" s="49" customFormat="1" ht="19.5" x14ac:dyDescent="0.2">
      <c r="A1637" s="96"/>
      <c r="B1637" s="48" t="s">
        <v>592</v>
      </c>
      <c r="C1637" s="89">
        <f>C1613+C1629+C1634</f>
        <v>769200</v>
      </c>
      <c r="D1637" s="89">
        <f>D1613+D1629+D1634</f>
        <v>0</v>
      </c>
    </row>
    <row r="1638" spans="1:4" s="38" customFormat="1" x14ac:dyDescent="0.2">
      <c r="A1638" s="50"/>
      <c r="B1638" s="46"/>
      <c r="C1638" s="88"/>
      <c r="D1638" s="88"/>
    </row>
    <row r="1639" spans="1:4" s="38" customFormat="1" ht="45" customHeight="1" x14ac:dyDescent="0.2">
      <c r="A1639" s="155" t="s">
        <v>593</v>
      </c>
      <c r="B1639" s="155"/>
      <c r="C1639" s="155"/>
      <c r="D1639" s="155"/>
    </row>
    <row r="1640" spans="1:4" s="38" customFormat="1" x14ac:dyDescent="0.2">
      <c r="A1640" s="50" t="s">
        <v>235</v>
      </c>
      <c r="B1640" s="46"/>
      <c r="C1640" s="88"/>
      <c r="D1640" s="88"/>
    </row>
    <row r="1641" spans="1:4" s="38" customFormat="1" x14ac:dyDescent="0.2">
      <c r="A1641" s="50" t="s">
        <v>356</v>
      </c>
      <c r="B1641" s="46"/>
      <c r="C1641" s="88"/>
      <c r="D1641" s="88"/>
    </row>
    <row r="1642" spans="1:4" s="38" customFormat="1" x14ac:dyDescent="0.2">
      <c r="A1642" s="50" t="s">
        <v>594</v>
      </c>
      <c r="B1642" s="46"/>
      <c r="C1642" s="88"/>
      <c r="D1642" s="88"/>
    </row>
    <row r="1643" spans="1:4" s="38" customFormat="1" x14ac:dyDescent="0.2">
      <c r="A1643" s="50"/>
      <c r="B1643" s="46"/>
      <c r="C1643" s="88"/>
      <c r="D1643" s="88"/>
    </row>
    <row r="1644" spans="1:4" s="38" customFormat="1" ht="20.25" customHeight="1" x14ac:dyDescent="0.2">
      <c r="A1644" s="51">
        <v>410000</v>
      </c>
      <c r="B1644" s="43" t="s">
        <v>83</v>
      </c>
      <c r="C1644" s="89">
        <f t="shared" ref="C1644" si="356">C1645+C1650</f>
        <v>1550500</v>
      </c>
      <c r="D1644" s="89">
        <f t="shared" ref="D1644" si="357">D1645+D1650</f>
        <v>0</v>
      </c>
    </row>
    <row r="1645" spans="1:4" s="38" customFormat="1" ht="19.5" x14ac:dyDescent="0.2">
      <c r="A1645" s="51">
        <v>411000</v>
      </c>
      <c r="B1645" s="43" t="s">
        <v>194</v>
      </c>
      <c r="C1645" s="89">
        <f t="shared" ref="C1645" si="358">SUM(C1646:C1649)</f>
        <v>1379300</v>
      </c>
      <c r="D1645" s="89">
        <f t="shared" ref="D1645" si="359">SUM(D1646:D1649)</f>
        <v>0</v>
      </c>
    </row>
    <row r="1646" spans="1:4" s="38" customFormat="1" x14ac:dyDescent="0.2">
      <c r="A1646" s="53">
        <v>411100</v>
      </c>
      <c r="B1646" s="46" t="s">
        <v>84</v>
      </c>
      <c r="C1646" s="88">
        <v>1314600</v>
      </c>
      <c r="D1646" s="47">
        <v>0</v>
      </c>
    </row>
    <row r="1647" spans="1:4" s="38" customFormat="1" ht="37.5" x14ac:dyDescent="0.2">
      <c r="A1647" s="53">
        <v>411200</v>
      </c>
      <c r="B1647" s="46" t="s">
        <v>207</v>
      </c>
      <c r="C1647" s="88">
        <v>45700</v>
      </c>
      <c r="D1647" s="47">
        <v>0</v>
      </c>
    </row>
    <row r="1648" spans="1:4" s="38" customFormat="1" ht="37.5" x14ac:dyDescent="0.2">
      <c r="A1648" s="53">
        <v>411300</v>
      </c>
      <c r="B1648" s="46" t="s">
        <v>85</v>
      </c>
      <c r="C1648" s="88">
        <v>11000</v>
      </c>
      <c r="D1648" s="47">
        <v>0</v>
      </c>
    </row>
    <row r="1649" spans="1:4" s="38" customFormat="1" x14ac:dyDescent="0.2">
      <c r="A1649" s="53">
        <v>411400</v>
      </c>
      <c r="B1649" s="46" t="s">
        <v>86</v>
      </c>
      <c r="C1649" s="88">
        <v>8000</v>
      </c>
      <c r="D1649" s="47">
        <v>0</v>
      </c>
    </row>
    <row r="1650" spans="1:4" s="38" customFormat="1" ht="40.5" customHeight="1" x14ac:dyDescent="0.2">
      <c r="A1650" s="51">
        <v>412000</v>
      </c>
      <c r="B1650" s="48" t="s">
        <v>199</v>
      </c>
      <c r="C1650" s="89">
        <f>SUM(C1651:C1658)</f>
        <v>171200</v>
      </c>
      <c r="D1650" s="89">
        <f>SUM(D1651:D1658)</f>
        <v>0</v>
      </c>
    </row>
    <row r="1651" spans="1:4" s="38" customFormat="1" ht="37.5" x14ac:dyDescent="0.2">
      <c r="A1651" s="53">
        <v>412200</v>
      </c>
      <c r="B1651" s="46" t="s">
        <v>208</v>
      </c>
      <c r="C1651" s="88">
        <v>60000</v>
      </c>
      <c r="D1651" s="47">
        <v>0</v>
      </c>
    </row>
    <row r="1652" spans="1:4" s="38" customFormat="1" x14ac:dyDescent="0.2">
      <c r="A1652" s="53">
        <v>412300</v>
      </c>
      <c r="B1652" s="46" t="s">
        <v>88</v>
      </c>
      <c r="C1652" s="88">
        <v>9000</v>
      </c>
      <c r="D1652" s="47">
        <v>0</v>
      </c>
    </row>
    <row r="1653" spans="1:4" s="38" customFormat="1" x14ac:dyDescent="0.2">
      <c r="A1653" s="53">
        <v>412500</v>
      </c>
      <c r="B1653" s="46" t="s">
        <v>90</v>
      </c>
      <c r="C1653" s="88">
        <v>15000</v>
      </c>
      <c r="D1653" s="47">
        <v>0</v>
      </c>
    </row>
    <row r="1654" spans="1:4" s="38" customFormat="1" x14ac:dyDescent="0.2">
      <c r="A1654" s="53">
        <v>412600</v>
      </c>
      <c r="B1654" s="46" t="s">
        <v>209</v>
      </c>
      <c r="C1654" s="88">
        <v>24000</v>
      </c>
      <c r="D1654" s="47">
        <v>0</v>
      </c>
    </row>
    <row r="1655" spans="1:4" s="38" customFormat="1" x14ac:dyDescent="0.2">
      <c r="A1655" s="53">
        <v>412700</v>
      </c>
      <c r="B1655" s="46" t="s">
        <v>196</v>
      </c>
      <c r="C1655" s="88">
        <v>60000</v>
      </c>
      <c r="D1655" s="47">
        <v>0</v>
      </c>
    </row>
    <row r="1656" spans="1:4" s="38" customFormat="1" x14ac:dyDescent="0.2">
      <c r="A1656" s="53">
        <v>412900</v>
      </c>
      <c r="B1656" s="83" t="s">
        <v>304</v>
      </c>
      <c r="C1656" s="88">
        <v>400</v>
      </c>
      <c r="D1656" s="47">
        <v>0</v>
      </c>
    </row>
    <row r="1657" spans="1:4" s="38" customFormat="1" ht="37.5" x14ac:dyDescent="0.2">
      <c r="A1657" s="53">
        <v>412900</v>
      </c>
      <c r="B1657" s="83" t="s">
        <v>305</v>
      </c>
      <c r="C1657" s="88">
        <v>200</v>
      </c>
      <c r="D1657" s="47">
        <v>0</v>
      </c>
    </row>
    <row r="1658" spans="1:4" s="38" customFormat="1" ht="37.5" x14ac:dyDescent="0.2">
      <c r="A1658" s="53">
        <v>412900</v>
      </c>
      <c r="B1658" s="83" t="s">
        <v>306</v>
      </c>
      <c r="C1658" s="88">
        <v>2600</v>
      </c>
      <c r="D1658" s="47">
        <v>0</v>
      </c>
    </row>
    <row r="1659" spans="1:4" s="38" customFormat="1" ht="40.5" customHeight="1" x14ac:dyDescent="0.2">
      <c r="A1659" s="51">
        <v>510000</v>
      </c>
      <c r="B1659" s="48" t="s">
        <v>146</v>
      </c>
      <c r="C1659" s="89">
        <f t="shared" ref="C1659" si="360">C1660+C1662</f>
        <v>7000</v>
      </c>
      <c r="D1659" s="89">
        <f t="shared" ref="D1659" si="361">D1660+D1662</f>
        <v>0</v>
      </c>
    </row>
    <row r="1660" spans="1:4" s="38" customFormat="1" ht="19.5" x14ac:dyDescent="0.2">
      <c r="A1660" s="51">
        <v>511000</v>
      </c>
      <c r="B1660" s="48" t="s">
        <v>147</v>
      </c>
      <c r="C1660" s="89">
        <f t="shared" ref="C1660:D1660" si="362">SUM(C1661:C1661)</f>
        <v>5000</v>
      </c>
      <c r="D1660" s="89">
        <f t="shared" si="362"/>
        <v>0</v>
      </c>
    </row>
    <row r="1661" spans="1:4" s="38" customFormat="1" x14ac:dyDescent="0.2">
      <c r="A1661" s="53">
        <v>511300</v>
      </c>
      <c r="B1661" s="46" t="s">
        <v>150</v>
      </c>
      <c r="C1661" s="88">
        <v>5000</v>
      </c>
      <c r="D1661" s="47">
        <v>0</v>
      </c>
    </row>
    <row r="1662" spans="1:4" s="49" customFormat="1" ht="39" x14ac:dyDescent="0.2">
      <c r="A1662" s="51">
        <v>516000</v>
      </c>
      <c r="B1662" s="48" t="s">
        <v>157</v>
      </c>
      <c r="C1662" s="89">
        <f t="shared" ref="C1662:D1662" si="363">C1663</f>
        <v>2000</v>
      </c>
      <c r="D1662" s="89">
        <f t="shared" si="363"/>
        <v>0</v>
      </c>
    </row>
    <row r="1663" spans="1:4" s="38" customFormat="1" x14ac:dyDescent="0.2">
      <c r="A1663" s="53">
        <v>516100</v>
      </c>
      <c r="B1663" s="46" t="s">
        <v>157</v>
      </c>
      <c r="C1663" s="88">
        <v>2000</v>
      </c>
      <c r="D1663" s="47">
        <v>0</v>
      </c>
    </row>
    <row r="1664" spans="1:4" s="49" customFormat="1" ht="19.5" x14ac:dyDescent="0.2">
      <c r="A1664" s="51">
        <v>630000</v>
      </c>
      <c r="B1664" s="48" t="s">
        <v>184</v>
      </c>
      <c r="C1664" s="89">
        <f>0+C1665</f>
        <v>7000</v>
      </c>
      <c r="D1664" s="89">
        <f>0+D1665</f>
        <v>0</v>
      </c>
    </row>
    <row r="1665" spans="1:4" s="49" customFormat="1" ht="19.5" x14ac:dyDescent="0.2">
      <c r="A1665" s="51">
        <v>638000</v>
      </c>
      <c r="B1665" s="48" t="s">
        <v>121</v>
      </c>
      <c r="C1665" s="89">
        <f t="shared" ref="C1665:D1665" si="364">C1666</f>
        <v>7000</v>
      </c>
      <c r="D1665" s="89">
        <f t="shared" si="364"/>
        <v>0</v>
      </c>
    </row>
    <row r="1666" spans="1:4" s="38" customFormat="1" x14ac:dyDescent="0.2">
      <c r="A1666" s="53">
        <v>638100</v>
      </c>
      <c r="B1666" s="46" t="s">
        <v>189</v>
      </c>
      <c r="C1666" s="88">
        <v>7000</v>
      </c>
      <c r="D1666" s="47">
        <v>0</v>
      </c>
    </row>
    <row r="1667" spans="1:4" s="38" customFormat="1" ht="58.5" x14ac:dyDescent="0.2">
      <c r="A1667" s="96"/>
      <c r="B1667" s="48" t="s">
        <v>595</v>
      </c>
      <c r="C1667" s="89">
        <f>C1644+C1659+C1664</f>
        <v>1564500</v>
      </c>
      <c r="D1667" s="89">
        <f>D1644+D1659+D1664</f>
        <v>0</v>
      </c>
    </row>
    <row r="1668" spans="1:4" s="38" customFormat="1" x14ac:dyDescent="0.2">
      <c r="A1668" s="92"/>
      <c r="B1668" s="85" t="s">
        <v>222</v>
      </c>
      <c r="C1668" s="91">
        <f>C1637+C1667</f>
        <v>2333700</v>
      </c>
      <c r="D1668" s="91">
        <f>D1637+D1667</f>
        <v>0</v>
      </c>
    </row>
    <row r="1669" spans="1:4" s="38" customFormat="1" x14ac:dyDescent="0.2">
      <c r="A1669" s="57"/>
      <c r="B1669" s="34"/>
      <c r="C1669" s="82"/>
      <c r="D1669" s="82"/>
    </row>
    <row r="1670" spans="1:4" s="38" customFormat="1" x14ac:dyDescent="0.2">
      <c r="A1670" s="55"/>
      <c r="B1670" s="34"/>
      <c r="C1670" s="88"/>
      <c r="D1670" s="88"/>
    </row>
    <row r="1671" spans="1:4" s="38" customFormat="1" ht="19.5" x14ac:dyDescent="0.2">
      <c r="A1671" s="50" t="s">
        <v>596</v>
      </c>
      <c r="B1671" s="48"/>
      <c r="C1671" s="88"/>
      <c r="D1671" s="88"/>
    </row>
    <row r="1672" spans="1:4" s="38" customFormat="1" ht="19.5" x14ac:dyDescent="0.2">
      <c r="A1672" s="50" t="s">
        <v>235</v>
      </c>
      <c r="B1672" s="48"/>
      <c r="C1672" s="88"/>
      <c r="D1672" s="88"/>
    </row>
    <row r="1673" spans="1:4" s="38" customFormat="1" ht="19.5" x14ac:dyDescent="0.2">
      <c r="A1673" s="50" t="s">
        <v>357</v>
      </c>
      <c r="B1673" s="48"/>
      <c r="C1673" s="88"/>
      <c r="D1673" s="88"/>
    </row>
    <row r="1674" spans="1:4" s="38" customFormat="1" ht="19.5" x14ac:dyDescent="0.2">
      <c r="A1674" s="50" t="s">
        <v>517</v>
      </c>
      <c r="B1674" s="48"/>
      <c r="C1674" s="88"/>
      <c r="D1674" s="88"/>
    </row>
    <row r="1675" spans="1:4" s="38" customFormat="1" x14ac:dyDescent="0.2">
      <c r="A1675" s="50"/>
      <c r="B1675" s="41"/>
      <c r="C1675" s="82"/>
      <c r="D1675" s="82"/>
    </row>
    <row r="1676" spans="1:4" s="38" customFormat="1" ht="20.25" customHeight="1" x14ac:dyDescent="0.2">
      <c r="A1676" s="51">
        <v>410000</v>
      </c>
      <c r="B1676" s="43" t="s">
        <v>83</v>
      </c>
      <c r="C1676" s="89">
        <f>C1677+C1682+C1693</f>
        <v>4885600</v>
      </c>
      <c r="D1676" s="89">
        <f>D1677+D1682+D1693</f>
        <v>0</v>
      </c>
    </row>
    <row r="1677" spans="1:4" s="38" customFormat="1" ht="19.5" x14ac:dyDescent="0.2">
      <c r="A1677" s="51">
        <v>411000</v>
      </c>
      <c r="B1677" s="43" t="s">
        <v>194</v>
      </c>
      <c r="C1677" s="89">
        <f t="shared" ref="C1677" si="365">SUM(C1678:C1681)</f>
        <v>4378800</v>
      </c>
      <c r="D1677" s="89">
        <f t="shared" ref="D1677" si="366">SUM(D1678:D1681)</f>
        <v>0</v>
      </c>
    </row>
    <row r="1678" spans="1:4" s="38" customFormat="1" x14ac:dyDescent="0.2">
      <c r="A1678" s="53">
        <v>411100</v>
      </c>
      <c r="B1678" s="46" t="s">
        <v>84</v>
      </c>
      <c r="C1678" s="88">
        <v>4043800</v>
      </c>
      <c r="D1678" s="47">
        <v>0</v>
      </c>
    </row>
    <row r="1679" spans="1:4" s="38" customFormat="1" ht="37.5" x14ac:dyDescent="0.2">
      <c r="A1679" s="53">
        <v>411200</v>
      </c>
      <c r="B1679" s="46" t="s">
        <v>207</v>
      </c>
      <c r="C1679" s="88">
        <v>120000</v>
      </c>
      <c r="D1679" s="47">
        <v>0</v>
      </c>
    </row>
    <row r="1680" spans="1:4" s="38" customFormat="1" ht="37.5" x14ac:dyDescent="0.2">
      <c r="A1680" s="53">
        <v>411300</v>
      </c>
      <c r="B1680" s="46" t="s">
        <v>85</v>
      </c>
      <c r="C1680" s="88">
        <v>145000</v>
      </c>
      <c r="D1680" s="47">
        <v>0</v>
      </c>
    </row>
    <row r="1681" spans="1:4" s="38" customFormat="1" x14ac:dyDescent="0.2">
      <c r="A1681" s="53">
        <v>411400</v>
      </c>
      <c r="B1681" s="46" t="s">
        <v>86</v>
      </c>
      <c r="C1681" s="88">
        <v>70000</v>
      </c>
      <c r="D1681" s="47">
        <v>0</v>
      </c>
    </row>
    <row r="1682" spans="1:4" s="38" customFormat="1" ht="40.5" customHeight="1" x14ac:dyDescent="0.2">
      <c r="A1682" s="51">
        <v>412000</v>
      </c>
      <c r="B1682" s="48" t="s">
        <v>199</v>
      </c>
      <c r="C1682" s="89">
        <f>SUM(C1683:C1692)</f>
        <v>503800</v>
      </c>
      <c r="D1682" s="89">
        <f>SUM(D1683:D1692)</f>
        <v>0</v>
      </c>
    </row>
    <row r="1683" spans="1:4" s="38" customFormat="1" x14ac:dyDescent="0.2">
      <c r="A1683" s="53">
        <v>412100</v>
      </c>
      <c r="B1683" s="46" t="s">
        <v>87</v>
      </c>
      <c r="C1683" s="88">
        <v>132600</v>
      </c>
      <c r="D1683" s="47">
        <v>0</v>
      </c>
    </row>
    <row r="1684" spans="1:4" s="38" customFormat="1" ht="37.5" x14ac:dyDescent="0.2">
      <c r="A1684" s="53">
        <v>412200</v>
      </c>
      <c r="B1684" s="46" t="s">
        <v>208</v>
      </c>
      <c r="C1684" s="88">
        <v>205000</v>
      </c>
      <c r="D1684" s="47">
        <v>0</v>
      </c>
    </row>
    <row r="1685" spans="1:4" s="38" customFormat="1" x14ac:dyDescent="0.2">
      <c r="A1685" s="53">
        <v>412300</v>
      </c>
      <c r="B1685" s="46" t="s">
        <v>88</v>
      </c>
      <c r="C1685" s="88">
        <v>60000</v>
      </c>
      <c r="D1685" s="47">
        <v>0</v>
      </c>
    </row>
    <row r="1686" spans="1:4" s="38" customFormat="1" x14ac:dyDescent="0.2">
      <c r="A1686" s="53">
        <v>412500</v>
      </c>
      <c r="B1686" s="46" t="s">
        <v>90</v>
      </c>
      <c r="C1686" s="88">
        <v>20000</v>
      </c>
      <c r="D1686" s="47">
        <v>0</v>
      </c>
    </row>
    <row r="1687" spans="1:4" s="38" customFormat="1" x14ac:dyDescent="0.2">
      <c r="A1687" s="53">
        <v>412600</v>
      </c>
      <c r="B1687" s="46" t="s">
        <v>209</v>
      </c>
      <c r="C1687" s="88">
        <v>29000</v>
      </c>
      <c r="D1687" s="47">
        <v>0</v>
      </c>
    </row>
    <row r="1688" spans="1:4" s="38" customFormat="1" x14ac:dyDescent="0.2">
      <c r="A1688" s="53">
        <v>412700</v>
      </c>
      <c r="B1688" s="46" t="s">
        <v>196</v>
      </c>
      <c r="C1688" s="88">
        <v>30000</v>
      </c>
      <c r="D1688" s="47">
        <v>0</v>
      </c>
    </row>
    <row r="1689" spans="1:4" s="38" customFormat="1" x14ac:dyDescent="0.2">
      <c r="A1689" s="53">
        <v>412900</v>
      </c>
      <c r="B1689" s="83" t="s">
        <v>287</v>
      </c>
      <c r="C1689" s="88">
        <v>10000</v>
      </c>
      <c r="D1689" s="47">
        <v>0</v>
      </c>
    </row>
    <row r="1690" spans="1:4" s="38" customFormat="1" x14ac:dyDescent="0.2">
      <c r="A1690" s="53">
        <v>412900</v>
      </c>
      <c r="B1690" s="83" t="s">
        <v>304</v>
      </c>
      <c r="C1690" s="88">
        <v>1200</v>
      </c>
      <c r="D1690" s="47">
        <v>0</v>
      </c>
    </row>
    <row r="1691" spans="1:4" s="38" customFormat="1" ht="37.5" x14ac:dyDescent="0.2">
      <c r="A1691" s="53">
        <v>412900</v>
      </c>
      <c r="B1691" s="83" t="s">
        <v>305</v>
      </c>
      <c r="C1691" s="88">
        <v>7000</v>
      </c>
      <c r="D1691" s="47">
        <v>0</v>
      </c>
    </row>
    <row r="1692" spans="1:4" s="38" customFormat="1" ht="37.5" x14ac:dyDescent="0.2">
      <c r="A1692" s="53">
        <v>412900</v>
      </c>
      <c r="B1692" s="83" t="s">
        <v>306</v>
      </c>
      <c r="C1692" s="88">
        <v>9000</v>
      </c>
      <c r="D1692" s="47">
        <v>0</v>
      </c>
    </row>
    <row r="1693" spans="1:4" s="49" customFormat="1" ht="39" x14ac:dyDescent="0.2">
      <c r="A1693" s="51">
        <v>418000</v>
      </c>
      <c r="B1693" s="48" t="s">
        <v>203</v>
      </c>
      <c r="C1693" s="89">
        <f t="shared" ref="C1693:D1693" si="367">C1694</f>
        <v>3000</v>
      </c>
      <c r="D1693" s="89">
        <f t="shared" si="367"/>
        <v>0</v>
      </c>
    </row>
    <row r="1694" spans="1:4" s="38" customFormat="1" x14ac:dyDescent="0.2">
      <c r="A1694" s="53">
        <v>418400</v>
      </c>
      <c r="B1694" s="46" t="s">
        <v>141</v>
      </c>
      <c r="C1694" s="88">
        <v>3000</v>
      </c>
      <c r="D1694" s="47">
        <v>0</v>
      </c>
    </row>
    <row r="1695" spans="1:4" s="38" customFormat="1" ht="40.5" customHeight="1" x14ac:dyDescent="0.2">
      <c r="A1695" s="51">
        <v>510000</v>
      </c>
      <c r="B1695" s="48" t="s">
        <v>146</v>
      </c>
      <c r="C1695" s="89">
        <f>C1696+C1698</f>
        <v>15500</v>
      </c>
      <c r="D1695" s="89">
        <f>D1696+D1698</f>
        <v>0</v>
      </c>
    </row>
    <row r="1696" spans="1:4" s="38" customFormat="1" ht="19.5" x14ac:dyDescent="0.2">
      <c r="A1696" s="51">
        <v>511000</v>
      </c>
      <c r="B1696" s="48" t="s">
        <v>147</v>
      </c>
      <c r="C1696" s="89">
        <f>SUM(C1697:C1697)</f>
        <v>10000</v>
      </c>
      <c r="D1696" s="89">
        <f>SUM(D1697:D1697)</f>
        <v>0</v>
      </c>
    </row>
    <row r="1697" spans="1:4" s="38" customFormat="1" x14ac:dyDescent="0.2">
      <c r="A1697" s="53">
        <v>511300</v>
      </c>
      <c r="B1697" s="46" t="s">
        <v>150</v>
      </c>
      <c r="C1697" s="88">
        <v>10000</v>
      </c>
      <c r="D1697" s="47">
        <v>0</v>
      </c>
    </row>
    <row r="1698" spans="1:4" s="38" customFormat="1" ht="39" x14ac:dyDescent="0.2">
      <c r="A1698" s="51">
        <v>516000</v>
      </c>
      <c r="B1698" s="48" t="s">
        <v>157</v>
      </c>
      <c r="C1698" s="103">
        <f t="shared" ref="C1698:D1698" si="368">C1699</f>
        <v>5500</v>
      </c>
      <c r="D1698" s="103">
        <f t="shared" si="368"/>
        <v>0</v>
      </c>
    </row>
    <row r="1699" spans="1:4" s="38" customFormat="1" x14ac:dyDescent="0.2">
      <c r="A1699" s="53">
        <v>516100</v>
      </c>
      <c r="B1699" s="46" t="s">
        <v>157</v>
      </c>
      <c r="C1699" s="88">
        <v>5500</v>
      </c>
      <c r="D1699" s="47">
        <v>0</v>
      </c>
    </row>
    <row r="1700" spans="1:4" s="49" customFormat="1" ht="19.5" x14ac:dyDescent="0.2">
      <c r="A1700" s="51">
        <v>630000</v>
      </c>
      <c r="B1700" s="48" t="s">
        <v>184</v>
      </c>
      <c r="C1700" s="89">
        <f>0+C1701</f>
        <v>200000</v>
      </c>
      <c r="D1700" s="89">
        <f>0+D1701</f>
        <v>0</v>
      </c>
    </row>
    <row r="1701" spans="1:4" s="49" customFormat="1" ht="19.5" x14ac:dyDescent="0.2">
      <c r="A1701" s="51">
        <v>638000</v>
      </c>
      <c r="B1701" s="48" t="s">
        <v>121</v>
      </c>
      <c r="C1701" s="89">
        <f t="shared" ref="C1701:D1701" si="369">C1702</f>
        <v>200000</v>
      </c>
      <c r="D1701" s="89">
        <f t="shared" si="369"/>
        <v>0</v>
      </c>
    </row>
    <row r="1702" spans="1:4" s="38" customFormat="1" x14ac:dyDescent="0.2">
      <c r="A1702" s="53">
        <v>638100</v>
      </c>
      <c r="B1702" s="46" t="s">
        <v>189</v>
      </c>
      <c r="C1702" s="88">
        <v>200000</v>
      </c>
      <c r="D1702" s="47">
        <v>0</v>
      </c>
    </row>
    <row r="1703" spans="1:4" s="38" customFormat="1" x14ac:dyDescent="0.2">
      <c r="A1703" s="92"/>
      <c r="B1703" s="85" t="s">
        <v>222</v>
      </c>
      <c r="C1703" s="91">
        <f>C1676+C1695+C1700+0</f>
        <v>5101100</v>
      </c>
      <c r="D1703" s="91">
        <f>D1676+D1695+D1700+0</f>
        <v>0</v>
      </c>
    </row>
    <row r="1704" spans="1:4" s="38" customFormat="1" ht="19.5" x14ac:dyDescent="0.2">
      <c r="A1704" s="33"/>
      <c r="B1704" s="48"/>
      <c r="C1704" s="88"/>
      <c r="D1704" s="88"/>
    </row>
    <row r="1705" spans="1:4" s="38" customFormat="1" x14ac:dyDescent="0.2">
      <c r="A1705" s="55"/>
      <c r="B1705" s="34"/>
      <c r="C1705" s="88"/>
      <c r="D1705" s="88"/>
    </row>
    <row r="1706" spans="1:4" s="38" customFormat="1" ht="19.5" x14ac:dyDescent="0.2">
      <c r="A1706" s="50" t="s">
        <v>597</v>
      </c>
      <c r="B1706" s="48"/>
      <c r="C1706" s="88"/>
      <c r="D1706" s="88"/>
    </row>
    <row r="1707" spans="1:4" s="38" customFormat="1" ht="19.5" x14ac:dyDescent="0.2">
      <c r="A1707" s="50" t="s">
        <v>235</v>
      </c>
      <c r="B1707" s="48"/>
      <c r="C1707" s="88"/>
      <c r="D1707" s="88"/>
    </row>
    <row r="1708" spans="1:4" s="38" customFormat="1" ht="19.5" x14ac:dyDescent="0.2">
      <c r="A1708" s="50" t="s">
        <v>353</v>
      </c>
      <c r="B1708" s="48"/>
      <c r="C1708" s="88"/>
      <c r="D1708" s="88"/>
    </row>
    <row r="1709" spans="1:4" s="38" customFormat="1" ht="19.5" x14ac:dyDescent="0.2">
      <c r="A1709" s="50" t="s">
        <v>517</v>
      </c>
      <c r="B1709" s="48"/>
      <c r="C1709" s="88"/>
      <c r="D1709" s="88"/>
    </row>
    <row r="1710" spans="1:4" s="38" customFormat="1" x14ac:dyDescent="0.2">
      <c r="A1710" s="50"/>
      <c r="B1710" s="41"/>
      <c r="C1710" s="82"/>
      <c r="D1710" s="82"/>
    </row>
    <row r="1711" spans="1:4" s="38" customFormat="1" ht="20.25" customHeight="1" x14ac:dyDescent="0.2">
      <c r="A1711" s="51">
        <v>410000</v>
      </c>
      <c r="B1711" s="43" t="s">
        <v>83</v>
      </c>
      <c r="C1711" s="89">
        <f t="shared" ref="C1711" si="370">C1712+C1717</f>
        <v>497100</v>
      </c>
      <c r="D1711" s="89">
        <f t="shared" ref="D1711" si="371">D1712+D1717</f>
        <v>0</v>
      </c>
    </row>
    <row r="1712" spans="1:4" s="38" customFormat="1" ht="19.5" x14ac:dyDescent="0.2">
      <c r="A1712" s="51">
        <v>411000</v>
      </c>
      <c r="B1712" s="43" t="s">
        <v>194</v>
      </c>
      <c r="C1712" s="89">
        <f t="shared" ref="C1712" si="372">SUM(C1713:C1716)</f>
        <v>413500</v>
      </c>
      <c r="D1712" s="89">
        <f t="shared" ref="D1712" si="373">SUM(D1713:D1716)</f>
        <v>0</v>
      </c>
    </row>
    <row r="1713" spans="1:4" s="38" customFormat="1" x14ac:dyDescent="0.2">
      <c r="A1713" s="53">
        <v>411100</v>
      </c>
      <c r="B1713" s="46" t="s">
        <v>84</v>
      </c>
      <c r="C1713" s="88">
        <v>388300</v>
      </c>
      <c r="D1713" s="47">
        <v>0</v>
      </c>
    </row>
    <row r="1714" spans="1:4" s="38" customFormat="1" ht="37.5" x14ac:dyDescent="0.2">
      <c r="A1714" s="53">
        <v>411200</v>
      </c>
      <c r="B1714" s="46" t="s">
        <v>207</v>
      </c>
      <c r="C1714" s="88">
        <v>12500</v>
      </c>
      <c r="D1714" s="47">
        <v>0</v>
      </c>
    </row>
    <row r="1715" spans="1:4" s="38" customFormat="1" ht="37.5" x14ac:dyDescent="0.2">
      <c r="A1715" s="53">
        <v>411300</v>
      </c>
      <c r="B1715" s="46" t="s">
        <v>85</v>
      </c>
      <c r="C1715" s="88">
        <v>6000</v>
      </c>
      <c r="D1715" s="47">
        <v>0</v>
      </c>
    </row>
    <row r="1716" spans="1:4" s="38" customFormat="1" x14ac:dyDescent="0.2">
      <c r="A1716" s="53">
        <v>411400</v>
      </c>
      <c r="B1716" s="46" t="s">
        <v>86</v>
      </c>
      <c r="C1716" s="88">
        <v>6700</v>
      </c>
      <c r="D1716" s="47">
        <v>0</v>
      </c>
    </row>
    <row r="1717" spans="1:4" s="38" customFormat="1" ht="40.5" customHeight="1" x14ac:dyDescent="0.2">
      <c r="A1717" s="51">
        <v>412000</v>
      </c>
      <c r="B1717" s="48" t="s">
        <v>199</v>
      </c>
      <c r="C1717" s="89">
        <f>SUM(C1718:C1728)</f>
        <v>83600</v>
      </c>
      <c r="D1717" s="89">
        <f>SUM(D1718:D1728)</f>
        <v>0</v>
      </c>
    </row>
    <row r="1718" spans="1:4" s="38" customFormat="1" x14ac:dyDescent="0.2">
      <c r="A1718" s="53">
        <v>412100</v>
      </c>
      <c r="B1718" s="46" t="s">
        <v>87</v>
      </c>
      <c r="C1718" s="88">
        <v>999.99999999999977</v>
      </c>
      <c r="D1718" s="47">
        <v>0</v>
      </c>
    </row>
    <row r="1719" spans="1:4" s="38" customFormat="1" ht="37.5" x14ac:dyDescent="0.2">
      <c r="A1719" s="53">
        <v>412200</v>
      </c>
      <c r="B1719" s="46" t="s">
        <v>208</v>
      </c>
      <c r="C1719" s="88">
        <v>32000</v>
      </c>
      <c r="D1719" s="47">
        <v>0</v>
      </c>
    </row>
    <row r="1720" spans="1:4" s="38" customFormat="1" x14ac:dyDescent="0.2">
      <c r="A1720" s="53">
        <v>412300</v>
      </c>
      <c r="B1720" s="46" t="s">
        <v>88</v>
      </c>
      <c r="C1720" s="88">
        <v>4900</v>
      </c>
      <c r="D1720" s="47">
        <v>0</v>
      </c>
    </row>
    <row r="1721" spans="1:4" s="38" customFormat="1" x14ac:dyDescent="0.2">
      <c r="A1721" s="53">
        <v>412500</v>
      </c>
      <c r="B1721" s="46" t="s">
        <v>90</v>
      </c>
      <c r="C1721" s="88">
        <v>3000</v>
      </c>
      <c r="D1721" s="47">
        <v>0</v>
      </c>
    </row>
    <row r="1722" spans="1:4" s="38" customFormat="1" x14ac:dyDescent="0.2">
      <c r="A1722" s="53">
        <v>412600</v>
      </c>
      <c r="B1722" s="46" t="s">
        <v>209</v>
      </c>
      <c r="C1722" s="88">
        <v>5500</v>
      </c>
      <c r="D1722" s="47">
        <v>0</v>
      </c>
    </row>
    <row r="1723" spans="1:4" s="38" customFormat="1" x14ac:dyDescent="0.2">
      <c r="A1723" s="53">
        <v>412700</v>
      </c>
      <c r="B1723" s="46" t="s">
        <v>196</v>
      </c>
      <c r="C1723" s="88">
        <v>10500</v>
      </c>
      <c r="D1723" s="47">
        <v>0</v>
      </c>
    </row>
    <row r="1724" spans="1:4" s="38" customFormat="1" x14ac:dyDescent="0.2">
      <c r="A1724" s="53">
        <v>412900</v>
      </c>
      <c r="B1724" s="83" t="s">
        <v>518</v>
      </c>
      <c r="C1724" s="88">
        <v>500</v>
      </c>
      <c r="D1724" s="47">
        <v>0</v>
      </c>
    </row>
    <row r="1725" spans="1:4" s="38" customFormat="1" x14ac:dyDescent="0.2">
      <c r="A1725" s="53">
        <v>412900</v>
      </c>
      <c r="B1725" s="83" t="s">
        <v>287</v>
      </c>
      <c r="C1725" s="88">
        <v>23000</v>
      </c>
      <c r="D1725" s="47">
        <v>0</v>
      </c>
    </row>
    <row r="1726" spans="1:4" s="38" customFormat="1" x14ac:dyDescent="0.2">
      <c r="A1726" s="53">
        <v>412900</v>
      </c>
      <c r="B1726" s="83" t="s">
        <v>304</v>
      </c>
      <c r="C1726" s="88">
        <v>1000</v>
      </c>
      <c r="D1726" s="47">
        <v>0</v>
      </c>
    </row>
    <row r="1727" spans="1:4" s="38" customFormat="1" ht="37.5" x14ac:dyDescent="0.2">
      <c r="A1727" s="53">
        <v>412900</v>
      </c>
      <c r="B1727" s="83" t="s">
        <v>305</v>
      </c>
      <c r="C1727" s="88">
        <v>1500</v>
      </c>
      <c r="D1727" s="47">
        <v>0</v>
      </c>
    </row>
    <row r="1728" spans="1:4" s="38" customFormat="1" ht="37.5" x14ac:dyDescent="0.2">
      <c r="A1728" s="53">
        <v>412900</v>
      </c>
      <c r="B1728" s="83" t="s">
        <v>306</v>
      </c>
      <c r="C1728" s="88">
        <v>700</v>
      </c>
      <c r="D1728" s="47">
        <v>0</v>
      </c>
    </row>
    <row r="1729" spans="1:4" s="49" customFormat="1" ht="40.5" customHeight="1" x14ac:dyDescent="0.2">
      <c r="A1729" s="51">
        <v>510000</v>
      </c>
      <c r="B1729" s="48" t="s">
        <v>146</v>
      </c>
      <c r="C1729" s="89">
        <f t="shared" ref="C1729:D1729" si="374">C1730+C1732</f>
        <v>3000</v>
      </c>
      <c r="D1729" s="89">
        <f t="shared" si="374"/>
        <v>0</v>
      </c>
    </row>
    <row r="1730" spans="1:4" s="49" customFormat="1" ht="19.5" x14ac:dyDescent="0.2">
      <c r="A1730" s="51">
        <v>511000</v>
      </c>
      <c r="B1730" s="48" t="s">
        <v>147</v>
      </c>
      <c r="C1730" s="89">
        <f t="shared" ref="C1730" si="375">C1731</f>
        <v>1500</v>
      </c>
      <c r="D1730" s="89">
        <f>D1731</f>
        <v>0</v>
      </c>
    </row>
    <row r="1731" spans="1:4" s="38" customFormat="1" x14ac:dyDescent="0.2">
      <c r="A1731" s="53">
        <v>511300</v>
      </c>
      <c r="B1731" s="46" t="s">
        <v>150</v>
      </c>
      <c r="C1731" s="88">
        <v>1500</v>
      </c>
      <c r="D1731" s="47">
        <v>0</v>
      </c>
    </row>
    <row r="1732" spans="1:4" s="49" customFormat="1" ht="39" x14ac:dyDescent="0.2">
      <c r="A1732" s="51">
        <v>516000</v>
      </c>
      <c r="B1732" s="48" t="s">
        <v>157</v>
      </c>
      <c r="C1732" s="89">
        <f t="shared" ref="C1732:D1732" si="376">C1733</f>
        <v>1500</v>
      </c>
      <c r="D1732" s="89">
        <f t="shared" si="376"/>
        <v>0</v>
      </c>
    </row>
    <row r="1733" spans="1:4" s="38" customFormat="1" x14ac:dyDescent="0.2">
      <c r="A1733" s="53">
        <v>516100</v>
      </c>
      <c r="B1733" s="46" t="s">
        <v>157</v>
      </c>
      <c r="C1733" s="88">
        <v>1500</v>
      </c>
      <c r="D1733" s="47">
        <v>0</v>
      </c>
    </row>
    <row r="1734" spans="1:4" s="49" customFormat="1" ht="19.5" x14ac:dyDescent="0.2">
      <c r="A1734" s="51">
        <v>630000</v>
      </c>
      <c r="B1734" s="48" t="s">
        <v>184</v>
      </c>
      <c r="C1734" s="89">
        <f>0+C1735</f>
        <v>0</v>
      </c>
      <c r="D1734" s="89">
        <f>0+D1735</f>
        <v>0</v>
      </c>
    </row>
    <row r="1735" spans="1:4" s="49" customFormat="1" ht="19.5" x14ac:dyDescent="0.2">
      <c r="A1735" s="51">
        <v>638000</v>
      </c>
      <c r="B1735" s="48" t="s">
        <v>121</v>
      </c>
      <c r="C1735" s="89">
        <f t="shared" ref="C1735:D1735" si="377">C1736</f>
        <v>0</v>
      </c>
      <c r="D1735" s="89">
        <f t="shared" si="377"/>
        <v>0</v>
      </c>
    </row>
    <row r="1736" spans="1:4" s="38" customFormat="1" x14ac:dyDescent="0.2">
      <c r="A1736" s="53">
        <v>638100</v>
      </c>
      <c r="B1736" s="46" t="s">
        <v>189</v>
      </c>
      <c r="C1736" s="88">
        <v>0</v>
      </c>
      <c r="D1736" s="47">
        <v>0</v>
      </c>
    </row>
    <row r="1737" spans="1:4" s="38" customFormat="1" x14ac:dyDescent="0.2">
      <c r="A1737" s="92"/>
      <c r="B1737" s="85" t="s">
        <v>222</v>
      </c>
      <c r="C1737" s="91">
        <f>C1711+C1729+C1734</f>
        <v>500100</v>
      </c>
      <c r="D1737" s="91">
        <f>D1711+D1729+D1734</f>
        <v>0</v>
      </c>
    </row>
    <row r="1738" spans="1:4" s="38" customFormat="1" x14ac:dyDescent="0.2">
      <c r="A1738" s="57"/>
      <c r="B1738" s="34"/>
      <c r="C1738" s="82"/>
      <c r="D1738" s="82"/>
    </row>
    <row r="1739" spans="1:4" s="38" customFormat="1" x14ac:dyDescent="0.2">
      <c r="A1739" s="55"/>
      <c r="B1739" s="34"/>
      <c r="C1739" s="88"/>
      <c r="D1739" s="88"/>
    </row>
    <row r="1740" spans="1:4" s="38" customFormat="1" x14ac:dyDescent="0.2">
      <c r="A1740" s="50" t="s">
        <v>598</v>
      </c>
      <c r="B1740" s="46"/>
      <c r="C1740" s="88"/>
      <c r="D1740" s="88"/>
    </row>
    <row r="1741" spans="1:4" s="38" customFormat="1" x14ac:dyDescent="0.2">
      <c r="A1741" s="50" t="s">
        <v>235</v>
      </c>
      <c r="B1741" s="46"/>
      <c r="C1741" s="88"/>
      <c r="D1741" s="88"/>
    </row>
    <row r="1742" spans="1:4" s="38" customFormat="1" ht="19.5" x14ac:dyDescent="0.2">
      <c r="A1742" s="50" t="s">
        <v>358</v>
      </c>
      <c r="B1742" s="48"/>
      <c r="C1742" s="88"/>
      <c r="D1742" s="88"/>
    </row>
    <row r="1743" spans="1:4" s="38" customFormat="1" ht="19.5" x14ac:dyDescent="0.2">
      <c r="A1743" s="50" t="s">
        <v>517</v>
      </c>
      <c r="B1743" s="48"/>
      <c r="C1743" s="88"/>
      <c r="D1743" s="88"/>
    </row>
    <row r="1744" spans="1:4" s="38" customFormat="1" x14ac:dyDescent="0.2">
      <c r="A1744" s="50"/>
      <c r="B1744" s="41"/>
      <c r="C1744" s="82"/>
      <c r="D1744" s="82"/>
    </row>
    <row r="1745" spans="1:4" s="38" customFormat="1" ht="20.25" customHeight="1" x14ac:dyDescent="0.2">
      <c r="A1745" s="51">
        <v>410000</v>
      </c>
      <c r="B1745" s="43" t="s">
        <v>83</v>
      </c>
      <c r="C1745" s="89">
        <f t="shared" ref="C1745" si="378">C1746+C1751</f>
        <v>6866600</v>
      </c>
      <c r="D1745" s="89">
        <f t="shared" ref="D1745" si="379">D1746+D1751</f>
        <v>0</v>
      </c>
    </row>
    <row r="1746" spans="1:4" s="38" customFormat="1" ht="19.5" x14ac:dyDescent="0.2">
      <c r="A1746" s="51">
        <v>411000</v>
      </c>
      <c r="B1746" s="43" t="s">
        <v>194</v>
      </c>
      <c r="C1746" s="89">
        <f t="shared" ref="C1746" si="380">SUM(C1747:C1750)</f>
        <v>6614500</v>
      </c>
      <c r="D1746" s="89">
        <f t="shared" ref="D1746" si="381">SUM(D1747:D1750)</f>
        <v>0</v>
      </c>
    </row>
    <row r="1747" spans="1:4" s="38" customFormat="1" x14ac:dyDescent="0.2">
      <c r="A1747" s="53">
        <v>411100</v>
      </c>
      <c r="B1747" s="46" t="s">
        <v>84</v>
      </c>
      <c r="C1747" s="88">
        <v>6258500</v>
      </c>
      <c r="D1747" s="47">
        <v>0</v>
      </c>
    </row>
    <row r="1748" spans="1:4" s="38" customFormat="1" ht="37.5" x14ac:dyDescent="0.2">
      <c r="A1748" s="53">
        <v>411200</v>
      </c>
      <c r="B1748" s="46" t="s">
        <v>207</v>
      </c>
      <c r="C1748" s="88">
        <v>239500</v>
      </c>
      <c r="D1748" s="47">
        <v>0</v>
      </c>
    </row>
    <row r="1749" spans="1:4" s="38" customFormat="1" ht="37.5" x14ac:dyDescent="0.2">
      <c r="A1749" s="53">
        <v>411300</v>
      </c>
      <c r="B1749" s="46" t="s">
        <v>85</v>
      </c>
      <c r="C1749" s="88">
        <v>85000</v>
      </c>
      <c r="D1749" s="47">
        <v>0</v>
      </c>
    </row>
    <row r="1750" spans="1:4" s="38" customFormat="1" x14ac:dyDescent="0.2">
      <c r="A1750" s="53">
        <v>411400</v>
      </c>
      <c r="B1750" s="46" t="s">
        <v>86</v>
      </c>
      <c r="C1750" s="88">
        <v>31500</v>
      </c>
      <c r="D1750" s="47">
        <v>0</v>
      </c>
    </row>
    <row r="1751" spans="1:4" s="38" customFormat="1" ht="40.5" customHeight="1" x14ac:dyDescent="0.2">
      <c r="A1751" s="51">
        <v>412000</v>
      </c>
      <c r="B1751" s="48" t="s">
        <v>199</v>
      </c>
      <c r="C1751" s="89">
        <f>SUM(C1752:C1760)</f>
        <v>252100</v>
      </c>
      <c r="D1751" s="89">
        <f>SUM(D1752:D1760)</f>
        <v>0</v>
      </c>
    </row>
    <row r="1752" spans="1:4" s="38" customFormat="1" x14ac:dyDescent="0.2">
      <c r="A1752" s="53">
        <v>412100</v>
      </c>
      <c r="B1752" s="46" t="s">
        <v>87</v>
      </c>
      <c r="C1752" s="88">
        <v>4800</v>
      </c>
      <c r="D1752" s="47">
        <v>0</v>
      </c>
    </row>
    <row r="1753" spans="1:4" s="38" customFormat="1" ht="37.5" x14ac:dyDescent="0.2">
      <c r="A1753" s="53">
        <v>412200</v>
      </c>
      <c r="B1753" s="46" t="s">
        <v>208</v>
      </c>
      <c r="C1753" s="88">
        <v>28500</v>
      </c>
      <c r="D1753" s="47">
        <v>0</v>
      </c>
    </row>
    <row r="1754" spans="1:4" s="38" customFormat="1" x14ac:dyDescent="0.2">
      <c r="A1754" s="53">
        <v>412300</v>
      </c>
      <c r="B1754" s="46" t="s">
        <v>88</v>
      </c>
      <c r="C1754" s="88">
        <v>23000</v>
      </c>
      <c r="D1754" s="47">
        <v>0</v>
      </c>
    </row>
    <row r="1755" spans="1:4" s="38" customFormat="1" x14ac:dyDescent="0.2">
      <c r="A1755" s="53">
        <v>412500</v>
      </c>
      <c r="B1755" s="46" t="s">
        <v>90</v>
      </c>
      <c r="C1755" s="88">
        <v>40000</v>
      </c>
      <c r="D1755" s="47">
        <v>0</v>
      </c>
    </row>
    <row r="1756" spans="1:4" s="38" customFormat="1" x14ac:dyDescent="0.2">
      <c r="A1756" s="53">
        <v>412600</v>
      </c>
      <c r="B1756" s="46" t="s">
        <v>209</v>
      </c>
      <c r="C1756" s="88">
        <v>116000</v>
      </c>
      <c r="D1756" s="47">
        <v>0</v>
      </c>
    </row>
    <row r="1757" spans="1:4" s="38" customFormat="1" x14ac:dyDescent="0.2">
      <c r="A1757" s="53">
        <v>412700</v>
      </c>
      <c r="B1757" s="46" t="s">
        <v>196</v>
      </c>
      <c r="C1757" s="88">
        <v>30000</v>
      </c>
      <c r="D1757" s="47">
        <v>0</v>
      </c>
    </row>
    <row r="1758" spans="1:4" s="38" customFormat="1" x14ac:dyDescent="0.2">
      <c r="A1758" s="53">
        <v>412900</v>
      </c>
      <c r="B1758" s="46" t="s">
        <v>304</v>
      </c>
      <c r="C1758" s="88">
        <v>800</v>
      </c>
      <c r="D1758" s="47">
        <v>0</v>
      </c>
    </row>
    <row r="1759" spans="1:4" s="38" customFormat="1" ht="37.5" x14ac:dyDescent="0.2">
      <c r="A1759" s="53">
        <v>412900</v>
      </c>
      <c r="B1759" s="83" t="s">
        <v>305</v>
      </c>
      <c r="C1759" s="88">
        <v>9000</v>
      </c>
      <c r="D1759" s="47">
        <v>0</v>
      </c>
    </row>
    <row r="1760" spans="1:4" s="38" customFormat="1" x14ac:dyDescent="0.2">
      <c r="A1760" s="53">
        <v>412900</v>
      </c>
      <c r="B1760" s="46" t="s">
        <v>289</v>
      </c>
      <c r="C1760" s="88">
        <v>0</v>
      </c>
      <c r="D1760" s="47">
        <v>0</v>
      </c>
    </row>
    <row r="1761" spans="1:4" s="38" customFormat="1" ht="40.5" customHeight="1" x14ac:dyDescent="0.2">
      <c r="A1761" s="51">
        <v>510000</v>
      </c>
      <c r="B1761" s="48" t="s">
        <v>146</v>
      </c>
      <c r="C1761" s="89">
        <f t="shared" ref="C1761" si="382">C1762+C1764</f>
        <v>160000</v>
      </c>
      <c r="D1761" s="89">
        <f t="shared" ref="D1761" si="383">D1762+D1764</f>
        <v>0</v>
      </c>
    </row>
    <row r="1762" spans="1:4" s="38" customFormat="1" ht="19.5" x14ac:dyDescent="0.2">
      <c r="A1762" s="51">
        <v>511000</v>
      </c>
      <c r="B1762" s="48" t="s">
        <v>147</v>
      </c>
      <c r="C1762" s="89">
        <f t="shared" ref="C1762:D1762" si="384">SUM(C1763:C1763)</f>
        <v>10000</v>
      </c>
      <c r="D1762" s="89">
        <f t="shared" si="384"/>
        <v>0</v>
      </c>
    </row>
    <row r="1763" spans="1:4" s="38" customFormat="1" x14ac:dyDescent="0.2">
      <c r="A1763" s="53">
        <v>511300</v>
      </c>
      <c r="B1763" s="46" t="s">
        <v>150</v>
      </c>
      <c r="C1763" s="88">
        <v>10000</v>
      </c>
      <c r="D1763" s="47">
        <v>0</v>
      </c>
    </row>
    <row r="1764" spans="1:4" s="49" customFormat="1" ht="39" x14ac:dyDescent="0.2">
      <c r="A1764" s="51">
        <v>516000</v>
      </c>
      <c r="B1764" s="48" t="s">
        <v>157</v>
      </c>
      <c r="C1764" s="89">
        <f t="shared" ref="C1764:D1764" si="385">C1765</f>
        <v>150000</v>
      </c>
      <c r="D1764" s="89">
        <f t="shared" si="385"/>
        <v>0</v>
      </c>
    </row>
    <row r="1765" spans="1:4" s="38" customFormat="1" x14ac:dyDescent="0.2">
      <c r="A1765" s="53">
        <v>516100</v>
      </c>
      <c r="B1765" s="46" t="s">
        <v>157</v>
      </c>
      <c r="C1765" s="88">
        <v>150000</v>
      </c>
      <c r="D1765" s="47">
        <v>0</v>
      </c>
    </row>
    <row r="1766" spans="1:4" s="49" customFormat="1" ht="19.5" x14ac:dyDescent="0.2">
      <c r="A1766" s="51">
        <v>630000</v>
      </c>
      <c r="B1766" s="48" t="s">
        <v>184</v>
      </c>
      <c r="C1766" s="89">
        <f>0+C1767</f>
        <v>50000</v>
      </c>
      <c r="D1766" s="89">
        <f>0+D1767</f>
        <v>0</v>
      </c>
    </row>
    <row r="1767" spans="1:4" s="49" customFormat="1" ht="19.5" x14ac:dyDescent="0.2">
      <c r="A1767" s="51">
        <v>638000</v>
      </c>
      <c r="B1767" s="48" t="s">
        <v>121</v>
      </c>
      <c r="C1767" s="89">
        <f t="shared" ref="C1767:D1767" si="386">C1768</f>
        <v>50000</v>
      </c>
      <c r="D1767" s="89">
        <f t="shared" si="386"/>
        <v>0</v>
      </c>
    </row>
    <row r="1768" spans="1:4" s="38" customFormat="1" x14ac:dyDescent="0.2">
      <c r="A1768" s="53">
        <v>638100</v>
      </c>
      <c r="B1768" s="46" t="s">
        <v>189</v>
      </c>
      <c r="C1768" s="88">
        <v>50000</v>
      </c>
      <c r="D1768" s="47">
        <v>0</v>
      </c>
    </row>
    <row r="1769" spans="1:4" s="38" customFormat="1" x14ac:dyDescent="0.2">
      <c r="A1769" s="92"/>
      <c r="B1769" s="85" t="s">
        <v>222</v>
      </c>
      <c r="C1769" s="91">
        <f>C1745+C1761+C1766</f>
        <v>7076600</v>
      </c>
      <c r="D1769" s="91">
        <f>D1745+D1761+D1766</f>
        <v>0</v>
      </c>
    </row>
    <row r="1770" spans="1:4" s="38" customFormat="1" x14ac:dyDescent="0.2">
      <c r="A1770" s="57"/>
      <c r="B1770" s="34"/>
      <c r="C1770" s="82"/>
      <c r="D1770" s="82"/>
    </row>
    <row r="1771" spans="1:4" s="38" customFormat="1" x14ac:dyDescent="0.2">
      <c r="A1771" s="55"/>
      <c r="B1771" s="34"/>
      <c r="C1771" s="88"/>
      <c r="D1771" s="88"/>
    </row>
    <row r="1772" spans="1:4" s="38" customFormat="1" ht="19.5" x14ac:dyDescent="0.2">
      <c r="A1772" s="50" t="s">
        <v>599</v>
      </c>
      <c r="B1772" s="48"/>
      <c r="C1772" s="88"/>
      <c r="D1772" s="88"/>
    </row>
    <row r="1773" spans="1:4" s="38" customFormat="1" ht="19.5" x14ac:dyDescent="0.2">
      <c r="A1773" s="50" t="s">
        <v>235</v>
      </c>
      <c r="B1773" s="48"/>
      <c r="C1773" s="88"/>
      <c r="D1773" s="88"/>
    </row>
    <row r="1774" spans="1:4" s="38" customFormat="1" ht="19.5" x14ac:dyDescent="0.2">
      <c r="A1774" s="50" t="s">
        <v>359</v>
      </c>
      <c r="B1774" s="48"/>
      <c r="C1774" s="88"/>
      <c r="D1774" s="88"/>
    </row>
    <row r="1775" spans="1:4" s="38" customFormat="1" ht="19.5" x14ac:dyDescent="0.2">
      <c r="A1775" s="50" t="s">
        <v>517</v>
      </c>
      <c r="B1775" s="48"/>
      <c r="C1775" s="88"/>
      <c r="D1775" s="88"/>
    </row>
    <row r="1776" spans="1:4" s="38" customFormat="1" x14ac:dyDescent="0.2">
      <c r="A1776" s="50"/>
      <c r="B1776" s="41"/>
      <c r="C1776" s="82"/>
      <c r="D1776" s="82"/>
    </row>
    <row r="1777" spans="1:4" s="38" customFormat="1" ht="20.25" customHeight="1" x14ac:dyDescent="0.2">
      <c r="A1777" s="51">
        <v>410000</v>
      </c>
      <c r="B1777" s="43" t="s">
        <v>83</v>
      </c>
      <c r="C1777" s="89">
        <f>C1778+C1783+C1793</f>
        <v>3978300</v>
      </c>
      <c r="D1777" s="89">
        <f>D1778+D1783+D1793</f>
        <v>0</v>
      </c>
    </row>
    <row r="1778" spans="1:4" s="38" customFormat="1" ht="19.5" x14ac:dyDescent="0.2">
      <c r="A1778" s="51">
        <v>411000</v>
      </c>
      <c r="B1778" s="43" t="s">
        <v>194</v>
      </c>
      <c r="C1778" s="89">
        <f t="shared" ref="C1778" si="387">SUM(C1779:C1782)</f>
        <v>3571300</v>
      </c>
      <c r="D1778" s="89">
        <f t="shared" ref="D1778" si="388">SUM(D1779:D1782)</f>
        <v>0</v>
      </c>
    </row>
    <row r="1779" spans="1:4" s="38" customFormat="1" x14ac:dyDescent="0.2">
      <c r="A1779" s="53">
        <v>411100</v>
      </c>
      <c r="B1779" s="46" t="s">
        <v>84</v>
      </c>
      <c r="C1779" s="88">
        <v>3302100</v>
      </c>
      <c r="D1779" s="47">
        <v>0</v>
      </c>
    </row>
    <row r="1780" spans="1:4" s="38" customFormat="1" ht="37.5" x14ac:dyDescent="0.2">
      <c r="A1780" s="53">
        <v>411200</v>
      </c>
      <c r="B1780" s="46" t="s">
        <v>207</v>
      </c>
      <c r="C1780" s="88">
        <v>155000</v>
      </c>
      <c r="D1780" s="47">
        <v>0</v>
      </c>
    </row>
    <row r="1781" spans="1:4" s="38" customFormat="1" ht="37.5" x14ac:dyDescent="0.2">
      <c r="A1781" s="53">
        <v>411300</v>
      </c>
      <c r="B1781" s="46" t="s">
        <v>85</v>
      </c>
      <c r="C1781" s="88">
        <v>95100</v>
      </c>
      <c r="D1781" s="47">
        <v>0</v>
      </c>
    </row>
    <row r="1782" spans="1:4" s="38" customFormat="1" x14ac:dyDescent="0.2">
      <c r="A1782" s="53">
        <v>411400</v>
      </c>
      <c r="B1782" s="46" t="s">
        <v>86</v>
      </c>
      <c r="C1782" s="88">
        <v>19100</v>
      </c>
      <c r="D1782" s="47">
        <v>0</v>
      </c>
    </row>
    <row r="1783" spans="1:4" s="38" customFormat="1" ht="40.5" customHeight="1" x14ac:dyDescent="0.2">
      <c r="A1783" s="51">
        <v>412000</v>
      </c>
      <c r="B1783" s="48" t="s">
        <v>199</v>
      </c>
      <c r="C1783" s="89">
        <f>SUM(C1784:C1792)</f>
        <v>407000</v>
      </c>
      <c r="D1783" s="89">
        <f>SUM(D1784:D1792)</f>
        <v>0</v>
      </c>
    </row>
    <row r="1784" spans="1:4" s="38" customFormat="1" ht="37.5" x14ac:dyDescent="0.2">
      <c r="A1784" s="53">
        <v>412200</v>
      </c>
      <c r="B1784" s="46" t="s">
        <v>208</v>
      </c>
      <c r="C1784" s="88">
        <v>140000</v>
      </c>
      <c r="D1784" s="47">
        <v>0</v>
      </c>
    </row>
    <row r="1785" spans="1:4" s="38" customFormat="1" x14ac:dyDescent="0.2">
      <c r="A1785" s="53">
        <v>412300</v>
      </c>
      <c r="B1785" s="46" t="s">
        <v>88</v>
      </c>
      <c r="C1785" s="88">
        <v>25000</v>
      </c>
      <c r="D1785" s="47">
        <v>0</v>
      </c>
    </row>
    <row r="1786" spans="1:4" s="38" customFormat="1" x14ac:dyDescent="0.2">
      <c r="A1786" s="53">
        <v>412500</v>
      </c>
      <c r="B1786" s="46" t="s">
        <v>90</v>
      </c>
      <c r="C1786" s="88">
        <v>13000</v>
      </c>
      <c r="D1786" s="47">
        <v>0</v>
      </c>
    </row>
    <row r="1787" spans="1:4" s="38" customFormat="1" x14ac:dyDescent="0.2">
      <c r="A1787" s="53">
        <v>412600</v>
      </c>
      <c r="B1787" s="46" t="s">
        <v>209</v>
      </c>
      <c r="C1787" s="88">
        <v>15000</v>
      </c>
      <c r="D1787" s="47">
        <v>0</v>
      </c>
    </row>
    <row r="1788" spans="1:4" s="38" customFormat="1" x14ac:dyDescent="0.2">
      <c r="A1788" s="53">
        <v>412700</v>
      </c>
      <c r="B1788" s="46" t="s">
        <v>196</v>
      </c>
      <c r="C1788" s="88">
        <v>200000</v>
      </c>
      <c r="D1788" s="47">
        <v>0</v>
      </c>
    </row>
    <row r="1789" spans="1:4" s="38" customFormat="1" x14ac:dyDescent="0.2">
      <c r="A1789" s="53">
        <v>412900</v>
      </c>
      <c r="B1789" s="46" t="s">
        <v>287</v>
      </c>
      <c r="C1789" s="88">
        <v>2000</v>
      </c>
      <c r="D1789" s="47">
        <v>0</v>
      </c>
    </row>
    <row r="1790" spans="1:4" s="38" customFormat="1" x14ac:dyDescent="0.2">
      <c r="A1790" s="53">
        <v>412900</v>
      </c>
      <c r="B1790" s="46" t="s">
        <v>304</v>
      </c>
      <c r="C1790" s="88">
        <v>4000</v>
      </c>
      <c r="D1790" s="47">
        <v>0</v>
      </c>
    </row>
    <row r="1791" spans="1:4" s="38" customFormat="1" ht="37.5" x14ac:dyDescent="0.2">
      <c r="A1791" s="53">
        <v>412900</v>
      </c>
      <c r="B1791" s="46" t="s">
        <v>306</v>
      </c>
      <c r="C1791" s="88">
        <v>7000</v>
      </c>
      <c r="D1791" s="47">
        <v>0</v>
      </c>
    </row>
    <row r="1792" spans="1:4" s="38" customFormat="1" x14ac:dyDescent="0.2">
      <c r="A1792" s="53">
        <v>412900</v>
      </c>
      <c r="B1792" s="46" t="s">
        <v>289</v>
      </c>
      <c r="C1792" s="88">
        <v>1000</v>
      </c>
      <c r="D1792" s="47">
        <v>0</v>
      </c>
    </row>
    <row r="1793" spans="1:4" s="49" customFormat="1" ht="19.5" x14ac:dyDescent="0.2">
      <c r="A1793" s="51">
        <v>419000</v>
      </c>
      <c r="B1793" s="48" t="s">
        <v>204</v>
      </c>
      <c r="C1793" s="89">
        <f t="shared" ref="C1793:D1793" si="389">C1794</f>
        <v>0</v>
      </c>
      <c r="D1793" s="89">
        <f t="shared" si="389"/>
        <v>0</v>
      </c>
    </row>
    <row r="1794" spans="1:4" s="38" customFormat="1" x14ac:dyDescent="0.2">
      <c r="A1794" s="53">
        <v>419100</v>
      </c>
      <c r="B1794" s="46" t="s">
        <v>204</v>
      </c>
      <c r="C1794" s="88">
        <v>0</v>
      </c>
      <c r="D1794" s="47">
        <v>0</v>
      </c>
    </row>
    <row r="1795" spans="1:4" s="38" customFormat="1" ht="40.5" customHeight="1" x14ac:dyDescent="0.2">
      <c r="A1795" s="51">
        <v>510000</v>
      </c>
      <c r="B1795" s="48" t="s">
        <v>146</v>
      </c>
      <c r="C1795" s="89">
        <f t="shared" ref="C1795:D1795" si="390">C1796</f>
        <v>23000</v>
      </c>
      <c r="D1795" s="89">
        <f t="shared" si="390"/>
        <v>0</v>
      </c>
    </row>
    <row r="1796" spans="1:4" s="38" customFormat="1" ht="19.5" x14ac:dyDescent="0.2">
      <c r="A1796" s="51">
        <v>511000</v>
      </c>
      <c r="B1796" s="48" t="s">
        <v>147</v>
      </c>
      <c r="C1796" s="89">
        <f t="shared" ref="C1796" si="391">SUM(C1797:C1798)</f>
        <v>23000</v>
      </c>
      <c r="D1796" s="89">
        <f t="shared" ref="D1796" si="392">SUM(D1797:D1798)</f>
        <v>0</v>
      </c>
    </row>
    <row r="1797" spans="1:4" s="38" customFormat="1" ht="37.5" x14ac:dyDescent="0.2">
      <c r="A1797" s="53">
        <v>511200</v>
      </c>
      <c r="B1797" s="46" t="s">
        <v>149</v>
      </c>
      <c r="C1797" s="88">
        <v>20000</v>
      </c>
      <c r="D1797" s="47">
        <v>0</v>
      </c>
    </row>
    <row r="1798" spans="1:4" s="38" customFormat="1" x14ac:dyDescent="0.2">
      <c r="A1798" s="53">
        <v>511300</v>
      </c>
      <c r="B1798" s="46" t="s">
        <v>150</v>
      </c>
      <c r="C1798" s="88">
        <v>3000</v>
      </c>
      <c r="D1798" s="47">
        <v>0</v>
      </c>
    </row>
    <row r="1799" spans="1:4" s="49" customFormat="1" ht="19.5" x14ac:dyDescent="0.2">
      <c r="A1799" s="51">
        <v>630000</v>
      </c>
      <c r="B1799" s="48" t="s">
        <v>184</v>
      </c>
      <c r="C1799" s="89">
        <f>C1800+C1802</f>
        <v>50000</v>
      </c>
      <c r="D1799" s="89">
        <f>D1800+D1802</f>
        <v>0</v>
      </c>
    </row>
    <row r="1800" spans="1:4" s="49" customFormat="1" ht="19.5" x14ac:dyDescent="0.2">
      <c r="A1800" s="51">
        <v>631000</v>
      </c>
      <c r="B1800" s="48" t="s">
        <v>120</v>
      </c>
      <c r="C1800" s="89">
        <f>0+C1801</f>
        <v>0</v>
      </c>
      <c r="D1800" s="89">
        <f>0+D1801</f>
        <v>0</v>
      </c>
    </row>
    <row r="1801" spans="1:4" s="38" customFormat="1" x14ac:dyDescent="0.2">
      <c r="A1801" s="53">
        <v>631200</v>
      </c>
      <c r="B1801" s="46" t="s">
        <v>187</v>
      </c>
      <c r="C1801" s="88">
        <v>0</v>
      </c>
      <c r="D1801" s="47">
        <v>0</v>
      </c>
    </row>
    <row r="1802" spans="1:4" s="49" customFormat="1" ht="19.5" x14ac:dyDescent="0.2">
      <c r="A1802" s="51">
        <v>638000</v>
      </c>
      <c r="B1802" s="48" t="s">
        <v>121</v>
      </c>
      <c r="C1802" s="89">
        <f t="shared" ref="C1802:D1802" si="393">C1803</f>
        <v>50000</v>
      </c>
      <c r="D1802" s="89">
        <f t="shared" si="393"/>
        <v>0</v>
      </c>
    </row>
    <row r="1803" spans="1:4" s="38" customFormat="1" x14ac:dyDescent="0.2">
      <c r="A1803" s="53">
        <v>638100</v>
      </c>
      <c r="B1803" s="46" t="s">
        <v>189</v>
      </c>
      <c r="C1803" s="88">
        <v>50000</v>
      </c>
      <c r="D1803" s="47">
        <v>0</v>
      </c>
    </row>
    <row r="1804" spans="1:4" s="38" customFormat="1" x14ac:dyDescent="0.2">
      <c r="A1804" s="92"/>
      <c r="B1804" s="85" t="s">
        <v>222</v>
      </c>
      <c r="C1804" s="91">
        <f>C1777+C1795+C1799</f>
        <v>4051300</v>
      </c>
      <c r="D1804" s="91">
        <f>D1777+D1795+D1799</f>
        <v>0</v>
      </c>
    </row>
    <row r="1805" spans="1:4" s="38" customFormat="1" x14ac:dyDescent="0.2">
      <c r="A1805" s="57"/>
      <c r="B1805" s="34"/>
      <c r="C1805" s="82"/>
      <c r="D1805" s="82"/>
    </row>
    <row r="1806" spans="1:4" s="38" customFormat="1" x14ac:dyDescent="0.2">
      <c r="A1806" s="55"/>
      <c r="B1806" s="34"/>
      <c r="C1806" s="88"/>
      <c r="D1806" s="88"/>
    </row>
    <row r="1807" spans="1:4" s="38" customFormat="1" ht="19.5" x14ac:dyDescent="0.2">
      <c r="A1807" s="50" t="s">
        <v>600</v>
      </c>
      <c r="B1807" s="48"/>
      <c r="C1807" s="88"/>
      <c r="D1807" s="88"/>
    </row>
    <row r="1808" spans="1:4" s="38" customFormat="1" ht="19.5" x14ac:dyDescent="0.2">
      <c r="A1808" s="50" t="s">
        <v>235</v>
      </c>
      <c r="B1808" s="48"/>
      <c r="C1808" s="88"/>
      <c r="D1808" s="88"/>
    </row>
    <row r="1809" spans="1:4" s="38" customFormat="1" ht="19.5" x14ac:dyDescent="0.2">
      <c r="A1809" s="50" t="s">
        <v>360</v>
      </c>
      <c r="B1809" s="48"/>
      <c r="C1809" s="88"/>
      <c r="D1809" s="88"/>
    </row>
    <row r="1810" spans="1:4" s="38" customFormat="1" ht="19.5" x14ac:dyDescent="0.2">
      <c r="A1810" s="50" t="s">
        <v>517</v>
      </c>
      <c r="B1810" s="48"/>
      <c r="C1810" s="88"/>
      <c r="D1810" s="88"/>
    </row>
    <row r="1811" spans="1:4" s="38" customFormat="1" x14ac:dyDescent="0.2">
      <c r="A1811" s="50"/>
      <c r="B1811" s="41"/>
      <c r="C1811" s="82"/>
      <c r="D1811" s="82"/>
    </row>
    <row r="1812" spans="1:4" s="38" customFormat="1" ht="20.25" customHeight="1" x14ac:dyDescent="0.2">
      <c r="A1812" s="51">
        <v>410000</v>
      </c>
      <c r="B1812" s="43" t="s">
        <v>83</v>
      </c>
      <c r="C1812" s="89">
        <f>C1813+C1818+C1826</f>
        <v>1566800</v>
      </c>
      <c r="D1812" s="89">
        <f>D1813+D1818+D1826</f>
        <v>0</v>
      </c>
    </row>
    <row r="1813" spans="1:4" s="38" customFormat="1" ht="19.5" x14ac:dyDescent="0.2">
      <c r="A1813" s="51">
        <v>411000</v>
      </c>
      <c r="B1813" s="43" t="s">
        <v>194</v>
      </c>
      <c r="C1813" s="89">
        <f t="shared" ref="C1813" si="394">SUM(C1814:C1817)</f>
        <v>1390900</v>
      </c>
      <c r="D1813" s="89">
        <f t="shared" ref="D1813" si="395">SUM(D1814:D1817)</f>
        <v>0</v>
      </c>
    </row>
    <row r="1814" spans="1:4" s="38" customFormat="1" x14ac:dyDescent="0.2">
      <c r="A1814" s="53">
        <v>411100</v>
      </c>
      <c r="B1814" s="46" t="s">
        <v>84</v>
      </c>
      <c r="C1814" s="88">
        <v>1301500</v>
      </c>
      <c r="D1814" s="47">
        <v>0</v>
      </c>
    </row>
    <row r="1815" spans="1:4" s="38" customFormat="1" ht="37.5" x14ac:dyDescent="0.2">
      <c r="A1815" s="53">
        <v>411200</v>
      </c>
      <c r="B1815" s="46" t="s">
        <v>207</v>
      </c>
      <c r="C1815" s="88">
        <v>63600</v>
      </c>
      <c r="D1815" s="47">
        <v>0</v>
      </c>
    </row>
    <row r="1816" spans="1:4" s="38" customFormat="1" ht="37.5" x14ac:dyDescent="0.2">
      <c r="A1816" s="53">
        <v>411300</v>
      </c>
      <c r="B1816" s="46" t="s">
        <v>85</v>
      </c>
      <c r="C1816" s="88">
        <v>8000</v>
      </c>
      <c r="D1816" s="47">
        <v>0</v>
      </c>
    </row>
    <row r="1817" spans="1:4" s="38" customFormat="1" x14ac:dyDescent="0.2">
      <c r="A1817" s="53">
        <v>411400</v>
      </c>
      <c r="B1817" s="46" t="s">
        <v>86</v>
      </c>
      <c r="C1817" s="88">
        <v>17800</v>
      </c>
      <c r="D1817" s="47">
        <v>0</v>
      </c>
    </row>
    <row r="1818" spans="1:4" s="38" customFormat="1" ht="40.5" customHeight="1" x14ac:dyDescent="0.2">
      <c r="A1818" s="51">
        <v>412000</v>
      </c>
      <c r="B1818" s="48" t="s">
        <v>199</v>
      </c>
      <c r="C1818" s="89">
        <f>SUM(C1819:C1825)</f>
        <v>175700</v>
      </c>
      <c r="D1818" s="89">
        <f>SUM(D1819:D1825)</f>
        <v>0</v>
      </c>
    </row>
    <row r="1819" spans="1:4" s="38" customFormat="1" ht="37.5" x14ac:dyDescent="0.2">
      <c r="A1819" s="53">
        <v>412200</v>
      </c>
      <c r="B1819" s="46" t="s">
        <v>208</v>
      </c>
      <c r="C1819" s="88">
        <v>52000</v>
      </c>
      <c r="D1819" s="47">
        <v>0</v>
      </c>
    </row>
    <row r="1820" spans="1:4" s="38" customFormat="1" x14ac:dyDescent="0.2">
      <c r="A1820" s="53">
        <v>412300</v>
      </c>
      <c r="B1820" s="46" t="s">
        <v>88</v>
      </c>
      <c r="C1820" s="88">
        <v>10000</v>
      </c>
      <c r="D1820" s="47">
        <v>0</v>
      </c>
    </row>
    <row r="1821" spans="1:4" s="38" customFormat="1" x14ac:dyDescent="0.2">
      <c r="A1821" s="53">
        <v>412500</v>
      </c>
      <c r="B1821" s="46" t="s">
        <v>90</v>
      </c>
      <c r="C1821" s="88">
        <v>5000</v>
      </c>
      <c r="D1821" s="47">
        <v>0</v>
      </c>
    </row>
    <row r="1822" spans="1:4" s="38" customFormat="1" x14ac:dyDescent="0.2">
      <c r="A1822" s="53">
        <v>412600</v>
      </c>
      <c r="B1822" s="46" t="s">
        <v>209</v>
      </c>
      <c r="C1822" s="88">
        <v>4000</v>
      </c>
      <c r="D1822" s="47">
        <v>0</v>
      </c>
    </row>
    <row r="1823" spans="1:4" s="38" customFormat="1" x14ac:dyDescent="0.2">
      <c r="A1823" s="53">
        <v>412700</v>
      </c>
      <c r="B1823" s="46" t="s">
        <v>196</v>
      </c>
      <c r="C1823" s="88">
        <v>100000</v>
      </c>
      <c r="D1823" s="47">
        <v>0</v>
      </c>
    </row>
    <row r="1824" spans="1:4" s="38" customFormat="1" x14ac:dyDescent="0.2">
      <c r="A1824" s="53">
        <v>412900</v>
      </c>
      <c r="B1824" s="83" t="s">
        <v>287</v>
      </c>
      <c r="C1824" s="88">
        <v>2000</v>
      </c>
      <c r="D1824" s="47">
        <v>0</v>
      </c>
    </row>
    <row r="1825" spans="1:4" s="38" customFormat="1" ht="37.5" x14ac:dyDescent="0.2">
      <c r="A1825" s="53">
        <v>412900</v>
      </c>
      <c r="B1825" s="83" t="s">
        <v>306</v>
      </c>
      <c r="C1825" s="88">
        <v>2700</v>
      </c>
      <c r="D1825" s="47">
        <v>0</v>
      </c>
    </row>
    <row r="1826" spans="1:4" s="49" customFormat="1" ht="19.5" x14ac:dyDescent="0.2">
      <c r="A1826" s="51">
        <v>413000</v>
      </c>
      <c r="B1826" s="48" t="s">
        <v>200</v>
      </c>
      <c r="C1826" s="89">
        <f t="shared" ref="C1826:D1826" si="396">C1827</f>
        <v>200</v>
      </c>
      <c r="D1826" s="89">
        <f t="shared" si="396"/>
        <v>0</v>
      </c>
    </row>
    <row r="1827" spans="1:4" s="38" customFormat="1" x14ac:dyDescent="0.2">
      <c r="A1827" s="53">
        <v>413900</v>
      </c>
      <c r="B1827" s="46" t="s">
        <v>95</v>
      </c>
      <c r="C1827" s="88">
        <v>200</v>
      </c>
      <c r="D1827" s="47">
        <v>0</v>
      </c>
    </row>
    <row r="1828" spans="1:4" s="38" customFormat="1" ht="40.5" customHeight="1" x14ac:dyDescent="0.2">
      <c r="A1828" s="51">
        <v>510000</v>
      </c>
      <c r="B1828" s="48" t="s">
        <v>146</v>
      </c>
      <c r="C1828" s="89">
        <f>C1829+C1831</f>
        <v>16000</v>
      </c>
      <c r="D1828" s="89">
        <f>D1829+D1831</f>
        <v>0</v>
      </c>
    </row>
    <row r="1829" spans="1:4" s="38" customFormat="1" ht="19.5" x14ac:dyDescent="0.2">
      <c r="A1829" s="51">
        <v>511000</v>
      </c>
      <c r="B1829" s="48" t="s">
        <v>147</v>
      </c>
      <c r="C1829" s="89">
        <f>SUM(C1830:C1830)</f>
        <v>15000</v>
      </c>
      <c r="D1829" s="89">
        <f>SUM(D1830:D1830)</f>
        <v>0</v>
      </c>
    </row>
    <row r="1830" spans="1:4" s="38" customFormat="1" x14ac:dyDescent="0.2">
      <c r="A1830" s="53">
        <v>511300</v>
      </c>
      <c r="B1830" s="46" t="s">
        <v>150</v>
      </c>
      <c r="C1830" s="88">
        <v>15000</v>
      </c>
      <c r="D1830" s="47">
        <v>0</v>
      </c>
    </row>
    <row r="1831" spans="1:4" s="49" customFormat="1" ht="39" x14ac:dyDescent="0.2">
      <c r="A1831" s="51">
        <v>516000</v>
      </c>
      <c r="B1831" s="48" t="s">
        <v>157</v>
      </c>
      <c r="C1831" s="89">
        <f t="shared" ref="C1831:D1831" si="397">C1832</f>
        <v>1000</v>
      </c>
      <c r="D1831" s="89">
        <f t="shared" si="397"/>
        <v>0</v>
      </c>
    </row>
    <row r="1832" spans="1:4" s="38" customFormat="1" x14ac:dyDescent="0.2">
      <c r="A1832" s="53">
        <v>516100</v>
      </c>
      <c r="B1832" s="46" t="s">
        <v>157</v>
      </c>
      <c r="C1832" s="88">
        <v>1000</v>
      </c>
      <c r="D1832" s="47">
        <v>0</v>
      </c>
    </row>
    <row r="1833" spans="1:4" s="49" customFormat="1" ht="19.5" x14ac:dyDescent="0.2">
      <c r="A1833" s="51">
        <v>630000</v>
      </c>
      <c r="B1833" s="48" t="s">
        <v>184</v>
      </c>
      <c r="C1833" s="89">
        <f>0+C1834</f>
        <v>15000</v>
      </c>
      <c r="D1833" s="89">
        <f>0+D1834</f>
        <v>0</v>
      </c>
    </row>
    <row r="1834" spans="1:4" s="49" customFormat="1" ht="19.5" x14ac:dyDescent="0.2">
      <c r="A1834" s="51">
        <v>638000</v>
      </c>
      <c r="B1834" s="48" t="s">
        <v>121</v>
      </c>
      <c r="C1834" s="89">
        <f t="shared" ref="C1834:D1834" si="398">C1835</f>
        <v>15000</v>
      </c>
      <c r="D1834" s="89">
        <f t="shared" si="398"/>
        <v>0</v>
      </c>
    </row>
    <row r="1835" spans="1:4" s="38" customFormat="1" x14ac:dyDescent="0.2">
      <c r="A1835" s="53">
        <v>638100</v>
      </c>
      <c r="B1835" s="46" t="s">
        <v>189</v>
      </c>
      <c r="C1835" s="88">
        <v>15000</v>
      </c>
      <c r="D1835" s="47">
        <v>0</v>
      </c>
    </row>
    <row r="1836" spans="1:4" s="38" customFormat="1" x14ac:dyDescent="0.2">
      <c r="A1836" s="92"/>
      <c r="B1836" s="85" t="s">
        <v>222</v>
      </c>
      <c r="C1836" s="91">
        <f>C1812+C1828+C1833</f>
        <v>1597800</v>
      </c>
      <c r="D1836" s="91">
        <f>D1812+D1828+D1833</f>
        <v>0</v>
      </c>
    </row>
    <row r="1837" spans="1:4" s="38" customFormat="1" x14ac:dyDescent="0.2">
      <c r="A1837" s="57"/>
      <c r="B1837" s="34"/>
      <c r="C1837" s="82"/>
      <c r="D1837" s="82"/>
    </row>
    <row r="1838" spans="1:4" s="38" customFormat="1" x14ac:dyDescent="0.2">
      <c r="A1838" s="55"/>
      <c r="B1838" s="34"/>
      <c r="C1838" s="88"/>
      <c r="D1838" s="88"/>
    </row>
    <row r="1839" spans="1:4" s="38" customFormat="1" ht="19.5" x14ac:dyDescent="0.2">
      <c r="A1839" s="50" t="s">
        <v>601</v>
      </c>
      <c r="B1839" s="48"/>
      <c r="C1839" s="88"/>
      <c r="D1839" s="88"/>
    </row>
    <row r="1840" spans="1:4" s="38" customFormat="1" ht="19.5" x14ac:dyDescent="0.2">
      <c r="A1840" s="50" t="s">
        <v>235</v>
      </c>
      <c r="B1840" s="48"/>
      <c r="C1840" s="88"/>
      <c r="D1840" s="88"/>
    </row>
    <row r="1841" spans="1:4" s="38" customFormat="1" ht="19.5" x14ac:dyDescent="0.2">
      <c r="A1841" s="50" t="s">
        <v>361</v>
      </c>
      <c r="B1841" s="48"/>
      <c r="C1841" s="88"/>
      <c r="D1841" s="88"/>
    </row>
    <row r="1842" spans="1:4" s="38" customFormat="1" ht="19.5" x14ac:dyDescent="0.2">
      <c r="A1842" s="50" t="s">
        <v>517</v>
      </c>
      <c r="B1842" s="48"/>
      <c r="C1842" s="88"/>
      <c r="D1842" s="88"/>
    </row>
    <row r="1843" spans="1:4" s="38" customFormat="1" x14ac:dyDescent="0.2">
      <c r="A1843" s="50"/>
      <c r="B1843" s="41"/>
      <c r="C1843" s="82"/>
      <c r="D1843" s="82"/>
    </row>
    <row r="1844" spans="1:4" s="38" customFormat="1" ht="20.25" customHeight="1" x14ac:dyDescent="0.2">
      <c r="A1844" s="51">
        <v>410000</v>
      </c>
      <c r="B1844" s="43" t="s">
        <v>83</v>
      </c>
      <c r="C1844" s="89">
        <f t="shared" ref="C1844" si="399">C1845+C1850</f>
        <v>1994000</v>
      </c>
      <c r="D1844" s="89">
        <f t="shared" ref="D1844" si="400">D1845+D1850</f>
        <v>0</v>
      </c>
    </row>
    <row r="1845" spans="1:4" s="38" customFormat="1" ht="19.5" x14ac:dyDescent="0.2">
      <c r="A1845" s="51">
        <v>411000</v>
      </c>
      <c r="B1845" s="43" t="s">
        <v>194</v>
      </c>
      <c r="C1845" s="89">
        <f t="shared" ref="C1845" si="401">SUM(C1846:C1849)</f>
        <v>1784000</v>
      </c>
      <c r="D1845" s="89">
        <f t="shared" ref="D1845" si="402">SUM(D1846:D1849)</f>
        <v>0</v>
      </c>
    </row>
    <row r="1846" spans="1:4" s="38" customFormat="1" x14ac:dyDescent="0.2">
      <c r="A1846" s="53">
        <v>411100</v>
      </c>
      <c r="B1846" s="46" t="s">
        <v>84</v>
      </c>
      <c r="C1846" s="88">
        <v>1668300</v>
      </c>
      <c r="D1846" s="47">
        <v>0</v>
      </c>
    </row>
    <row r="1847" spans="1:4" s="38" customFormat="1" ht="37.5" x14ac:dyDescent="0.2">
      <c r="A1847" s="53">
        <v>411200</v>
      </c>
      <c r="B1847" s="46" t="s">
        <v>207</v>
      </c>
      <c r="C1847" s="88">
        <v>82000</v>
      </c>
      <c r="D1847" s="47">
        <v>0</v>
      </c>
    </row>
    <row r="1848" spans="1:4" s="38" customFormat="1" ht="37.5" x14ac:dyDescent="0.2">
      <c r="A1848" s="53">
        <v>411300</v>
      </c>
      <c r="B1848" s="46" t="s">
        <v>85</v>
      </c>
      <c r="C1848" s="88">
        <v>22600</v>
      </c>
      <c r="D1848" s="47">
        <v>0</v>
      </c>
    </row>
    <row r="1849" spans="1:4" s="38" customFormat="1" x14ac:dyDescent="0.2">
      <c r="A1849" s="53">
        <v>411400</v>
      </c>
      <c r="B1849" s="46" t="s">
        <v>86</v>
      </c>
      <c r="C1849" s="88">
        <v>11100</v>
      </c>
      <c r="D1849" s="47">
        <v>0</v>
      </c>
    </row>
    <row r="1850" spans="1:4" s="38" customFormat="1" ht="40.5" customHeight="1" x14ac:dyDescent="0.2">
      <c r="A1850" s="51">
        <v>412000</v>
      </c>
      <c r="B1850" s="48" t="s">
        <v>199</v>
      </c>
      <c r="C1850" s="89">
        <f>SUM(C1851:C1859)</f>
        <v>210000</v>
      </c>
      <c r="D1850" s="89">
        <f>SUM(D1851:D1859)</f>
        <v>0</v>
      </c>
    </row>
    <row r="1851" spans="1:4" s="38" customFormat="1" ht="37.5" x14ac:dyDescent="0.2">
      <c r="A1851" s="53">
        <v>412200</v>
      </c>
      <c r="B1851" s="46" t="s">
        <v>208</v>
      </c>
      <c r="C1851" s="88">
        <v>50000</v>
      </c>
      <c r="D1851" s="47">
        <v>0</v>
      </c>
    </row>
    <row r="1852" spans="1:4" s="38" customFormat="1" x14ac:dyDescent="0.2">
      <c r="A1852" s="53">
        <v>412300</v>
      </c>
      <c r="B1852" s="46" t="s">
        <v>88</v>
      </c>
      <c r="C1852" s="88">
        <v>15000</v>
      </c>
      <c r="D1852" s="47">
        <v>0</v>
      </c>
    </row>
    <row r="1853" spans="1:4" s="38" customFormat="1" x14ac:dyDescent="0.2">
      <c r="A1853" s="53">
        <v>412500</v>
      </c>
      <c r="B1853" s="46" t="s">
        <v>90</v>
      </c>
      <c r="C1853" s="88">
        <v>8000</v>
      </c>
      <c r="D1853" s="47">
        <v>0</v>
      </c>
    </row>
    <row r="1854" spans="1:4" s="38" customFormat="1" x14ac:dyDescent="0.2">
      <c r="A1854" s="53">
        <v>412600</v>
      </c>
      <c r="B1854" s="46" t="s">
        <v>209</v>
      </c>
      <c r="C1854" s="88">
        <v>8000</v>
      </c>
      <c r="D1854" s="47">
        <v>0</v>
      </c>
    </row>
    <row r="1855" spans="1:4" s="38" customFormat="1" x14ac:dyDescent="0.2">
      <c r="A1855" s="53">
        <v>412700</v>
      </c>
      <c r="B1855" s="46" t="s">
        <v>196</v>
      </c>
      <c r="C1855" s="88">
        <v>120000</v>
      </c>
      <c r="D1855" s="47">
        <v>0</v>
      </c>
    </row>
    <row r="1856" spans="1:4" s="38" customFormat="1" x14ac:dyDescent="0.2">
      <c r="A1856" s="53">
        <v>412900</v>
      </c>
      <c r="B1856" s="83" t="s">
        <v>287</v>
      </c>
      <c r="C1856" s="88">
        <v>2000</v>
      </c>
      <c r="D1856" s="47">
        <v>0</v>
      </c>
    </row>
    <row r="1857" spans="1:4" s="38" customFormat="1" ht="37.5" x14ac:dyDescent="0.2">
      <c r="A1857" s="53">
        <v>412900</v>
      </c>
      <c r="B1857" s="83" t="s">
        <v>305</v>
      </c>
      <c r="C1857" s="88">
        <v>2000</v>
      </c>
      <c r="D1857" s="47">
        <v>0</v>
      </c>
    </row>
    <row r="1858" spans="1:4" s="38" customFormat="1" ht="37.5" x14ac:dyDescent="0.2">
      <c r="A1858" s="53">
        <v>412900</v>
      </c>
      <c r="B1858" s="83" t="s">
        <v>306</v>
      </c>
      <c r="C1858" s="88">
        <v>4000</v>
      </c>
      <c r="D1858" s="47">
        <v>0</v>
      </c>
    </row>
    <row r="1859" spans="1:4" s="38" customFormat="1" x14ac:dyDescent="0.2">
      <c r="A1859" s="53">
        <v>412900</v>
      </c>
      <c r="B1859" s="46" t="s">
        <v>289</v>
      </c>
      <c r="C1859" s="88">
        <v>1000</v>
      </c>
      <c r="D1859" s="47">
        <v>0</v>
      </c>
    </row>
    <row r="1860" spans="1:4" s="49" customFormat="1" ht="40.5" customHeight="1" x14ac:dyDescent="0.2">
      <c r="A1860" s="51">
        <v>510000</v>
      </c>
      <c r="B1860" s="48" t="s">
        <v>146</v>
      </c>
      <c r="C1860" s="89">
        <f t="shared" ref="C1860:D1860" si="403">C1861</f>
        <v>45000</v>
      </c>
      <c r="D1860" s="89">
        <f t="shared" si="403"/>
        <v>0</v>
      </c>
    </row>
    <row r="1861" spans="1:4" s="49" customFormat="1" ht="19.5" x14ac:dyDescent="0.2">
      <c r="A1861" s="51">
        <v>511000</v>
      </c>
      <c r="B1861" s="48" t="s">
        <v>147</v>
      </c>
      <c r="C1861" s="89">
        <f>0+C1862</f>
        <v>45000</v>
      </c>
      <c r="D1861" s="89">
        <f>0+D1862</f>
        <v>0</v>
      </c>
    </row>
    <row r="1862" spans="1:4" s="38" customFormat="1" x14ac:dyDescent="0.2">
      <c r="A1862" s="53">
        <v>511300</v>
      </c>
      <c r="B1862" s="46" t="s">
        <v>150</v>
      </c>
      <c r="C1862" s="88">
        <v>45000</v>
      </c>
      <c r="D1862" s="47">
        <v>0</v>
      </c>
    </row>
    <row r="1863" spans="1:4" s="49" customFormat="1" ht="19.5" x14ac:dyDescent="0.2">
      <c r="A1863" s="51">
        <v>630000</v>
      </c>
      <c r="B1863" s="48" t="s">
        <v>184</v>
      </c>
      <c r="C1863" s="89">
        <f>0+C1864</f>
        <v>40200</v>
      </c>
      <c r="D1863" s="89">
        <f>0+D1864</f>
        <v>0</v>
      </c>
    </row>
    <row r="1864" spans="1:4" s="49" customFormat="1" ht="19.5" x14ac:dyDescent="0.2">
      <c r="A1864" s="51">
        <v>638000</v>
      </c>
      <c r="B1864" s="48" t="s">
        <v>121</v>
      </c>
      <c r="C1864" s="89">
        <f t="shared" ref="C1864:D1864" si="404">C1865</f>
        <v>40200</v>
      </c>
      <c r="D1864" s="89">
        <f t="shared" si="404"/>
        <v>0</v>
      </c>
    </row>
    <row r="1865" spans="1:4" s="38" customFormat="1" x14ac:dyDescent="0.2">
      <c r="A1865" s="53">
        <v>638100</v>
      </c>
      <c r="B1865" s="46" t="s">
        <v>189</v>
      </c>
      <c r="C1865" s="88">
        <v>40200</v>
      </c>
      <c r="D1865" s="47">
        <v>0</v>
      </c>
    </row>
    <row r="1866" spans="1:4" s="38" customFormat="1" x14ac:dyDescent="0.2">
      <c r="A1866" s="92"/>
      <c r="B1866" s="85" t="s">
        <v>222</v>
      </c>
      <c r="C1866" s="91">
        <f>C1844+C1860+C1863</f>
        <v>2079200</v>
      </c>
      <c r="D1866" s="91">
        <f>D1844+D1860+D1863</f>
        <v>0</v>
      </c>
    </row>
    <row r="1867" spans="1:4" s="38" customFormat="1" x14ac:dyDescent="0.2">
      <c r="A1867" s="57"/>
      <c r="B1867" s="34"/>
      <c r="C1867" s="82"/>
      <c r="D1867" s="82"/>
    </row>
    <row r="1868" spans="1:4" s="38" customFormat="1" x14ac:dyDescent="0.2">
      <c r="A1868" s="55"/>
      <c r="B1868" s="34"/>
      <c r="C1868" s="88"/>
      <c r="D1868" s="88"/>
    </row>
    <row r="1869" spans="1:4" s="38" customFormat="1" ht="19.5" x14ac:dyDescent="0.2">
      <c r="A1869" s="50" t="s">
        <v>602</v>
      </c>
      <c r="B1869" s="48"/>
      <c r="C1869" s="88"/>
      <c r="D1869" s="88"/>
    </row>
    <row r="1870" spans="1:4" s="38" customFormat="1" ht="19.5" x14ac:dyDescent="0.2">
      <c r="A1870" s="50" t="s">
        <v>235</v>
      </c>
      <c r="B1870" s="48"/>
      <c r="C1870" s="88"/>
      <c r="D1870" s="88"/>
    </row>
    <row r="1871" spans="1:4" s="38" customFormat="1" ht="19.5" x14ac:dyDescent="0.2">
      <c r="A1871" s="50" t="s">
        <v>362</v>
      </c>
      <c r="B1871" s="48"/>
      <c r="C1871" s="88"/>
      <c r="D1871" s="88"/>
    </row>
    <row r="1872" spans="1:4" s="38" customFormat="1" ht="19.5" x14ac:dyDescent="0.2">
      <c r="A1872" s="50" t="s">
        <v>517</v>
      </c>
      <c r="B1872" s="48"/>
      <c r="C1872" s="88"/>
      <c r="D1872" s="88"/>
    </row>
    <row r="1873" spans="1:4" s="38" customFormat="1" x14ac:dyDescent="0.2">
      <c r="A1873" s="50"/>
      <c r="B1873" s="41"/>
      <c r="C1873" s="82"/>
      <c r="D1873" s="82"/>
    </row>
    <row r="1874" spans="1:4" s="38" customFormat="1" ht="19.5" x14ac:dyDescent="0.2">
      <c r="A1874" s="51">
        <v>410000</v>
      </c>
      <c r="B1874" s="43" t="s">
        <v>83</v>
      </c>
      <c r="C1874" s="89">
        <f t="shared" ref="C1874" si="405">C1875+C1880</f>
        <v>1518700</v>
      </c>
      <c r="D1874" s="89">
        <f t="shared" ref="D1874" si="406">D1875+D1880</f>
        <v>0</v>
      </c>
    </row>
    <row r="1875" spans="1:4" s="38" customFormat="1" ht="19.5" x14ac:dyDescent="0.2">
      <c r="A1875" s="51">
        <v>411000</v>
      </c>
      <c r="B1875" s="43" t="s">
        <v>194</v>
      </c>
      <c r="C1875" s="89">
        <f t="shared" ref="C1875" si="407">SUM(C1876:C1879)</f>
        <v>1248700</v>
      </c>
      <c r="D1875" s="89">
        <f t="shared" ref="D1875" si="408">SUM(D1876:D1879)</f>
        <v>0</v>
      </c>
    </row>
    <row r="1876" spans="1:4" s="38" customFormat="1" x14ac:dyDescent="0.2">
      <c r="A1876" s="53">
        <v>411100</v>
      </c>
      <c r="B1876" s="46" t="s">
        <v>84</v>
      </c>
      <c r="C1876" s="88">
        <v>1158300</v>
      </c>
      <c r="D1876" s="47">
        <v>0</v>
      </c>
    </row>
    <row r="1877" spans="1:4" s="38" customFormat="1" ht="37.5" x14ac:dyDescent="0.2">
      <c r="A1877" s="53">
        <v>411200</v>
      </c>
      <c r="B1877" s="46" t="s">
        <v>207</v>
      </c>
      <c r="C1877" s="88">
        <v>69900</v>
      </c>
      <c r="D1877" s="47">
        <v>0</v>
      </c>
    </row>
    <row r="1878" spans="1:4" s="38" customFormat="1" ht="37.5" x14ac:dyDescent="0.2">
      <c r="A1878" s="53">
        <v>411300</v>
      </c>
      <c r="B1878" s="46" t="s">
        <v>85</v>
      </c>
      <c r="C1878" s="88">
        <v>14500</v>
      </c>
      <c r="D1878" s="47">
        <v>0</v>
      </c>
    </row>
    <row r="1879" spans="1:4" s="38" customFormat="1" x14ac:dyDescent="0.2">
      <c r="A1879" s="53">
        <v>411400</v>
      </c>
      <c r="B1879" s="46" t="s">
        <v>86</v>
      </c>
      <c r="C1879" s="88">
        <v>6000</v>
      </c>
      <c r="D1879" s="47">
        <v>0</v>
      </c>
    </row>
    <row r="1880" spans="1:4" s="38" customFormat="1" ht="19.5" x14ac:dyDescent="0.2">
      <c r="A1880" s="51">
        <v>412000</v>
      </c>
      <c r="B1880" s="48" t="s">
        <v>199</v>
      </c>
      <c r="C1880" s="89">
        <f>SUM(C1881:C1887)</f>
        <v>270000</v>
      </c>
      <c r="D1880" s="89">
        <f>SUM(D1881:D1887)</f>
        <v>0</v>
      </c>
    </row>
    <row r="1881" spans="1:4" s="38" customFormat="1" ht="37.5" x14ac:dyDescent="0.2">
      <c r="A1881" s="53">
        <v>412200</v>
      </c>
      <c r="B1881" s="46" t="s">
        <v>208</v>
      </c>
      <c r="C1881" s="88">
        <v>100000</v>
      </c>
      <c r="D1881" s="47">
        <v>0</v>
      </c>
    </row>
    <row r="1882" spans="1:4" s="38" customFormat="1" x14ac:dyDescent="0.2">
      <c r="A1882" s="53">
        <v>412300</v>
      </c>
      <c r="B1882" s="46" t="s">
        <v>88</v>
      </c>
      <c r="C1882" s="88">
        <v>12500</v>
      </c>
      <c r="D1882" s="47">
        <v>0</v>
      </c>
    </row>
    <row r="1883" spans="1:4" s="38" customFormat="1" x14ac:dyDescent="0.2">
      <c r="A1883" s="53">
        <v>412500</v>
      </c>
      <c r="B1883" s="46" t="s">
        <v>90</v>
      </c>
      <c r="C1883" s="88">
        <v>5500</v>
      </c>
      <c r="D1883" s="47">
        <v>0</v>
      </c>
    </row>
    <row r="1884" spans="1:4" s="38" customFormat="1" x14ac:dyDescent="0.2">
      <c r="A1884" s="53">
        <v>412600</v>
      </c>
      <c r="B1884" s="46" t="s">
        <v>209</v>
      </c>
      <c r="C1884" s="88">
        <v>13000</v>
      </c>
      <c r="D1884" s="47">
        <v>0</v>
      </c>
    </row>
    <row r="1885" spans="1:4" s="38" customFormat="1" x14ac:dyDescent="0.2">
      <c r="A1885" s="53">
        <v>412700</v>
      </c>
      <c r="B1885" s="46" t="s">
        <v>196</v>
      </c>
      <c r="C1885" s="88">
        <v>135000</v>
      </c>
      <c r="D1885" s="47">
        <v>0</v>
      </c>
    </row>
    <row r="1886" spans="1:4" s="38" customFormat="1" ht="37.5" x14ac:dyDescent="0.2">
      <c r="A1886" s="53">
        <v>412900</v>
      </c>
      <c r="B1886" s="83" t="s">
        <v>305</v>
      </c>
      <c r="C1886" s="88">
        <v>1500</v>
      </c>
      <c r="D1886" s="47">
        <v>0</v>
      </c>
    </row>
    <row r="1887" spans="1:4" s="38" customFormat="1" ht="37.5" x14ac:dyDescent="0.2">
      <c r="A1887" s="53">
        <v>412900</v>
      </c>
      <c r="B1887" s="83" t="s">
        <v>306</v>
      </c>
      <c r="C1887" s="88">
        <v>2500</v>
      </c>
      <c r="D1887" s="47">
        <v>0</v>
      </c>
    </row>
    <row r="1888" spans="1:4" s="38" customFormat="1" ht="19.5" x14ac:dyDescent="0.2">
      <c r="A1888" s="51">
        <v>510000</v>
      </c>
      <c r="B1888" s="48" t="s">
        <v>146</v>
      </c>
      <c r="C1888" s="89">
        <f t="shared" ref="C1888" si="409">C1889+C1891</f>
        <v>6000</v>
      </c>
      <c r="D1888" s="89">
        <f t="shared" ref="D1888" si="410">D1889+D1891</f>
        <v>0</v>
      </c>
    </row>
    <row r="1889" spans="1:4" s="38" customFormat="1" ht="19.5" x14ac:dyDescent="0.2">
      <c r="A1889" s="51">
        <v>511000</v>
      </c>
      <c r="B1889" s="48" t="s">
        <v>147</v>
      </c>
      <c r="C1889" s="89">
        <f t="shared" ref="C1889:D1889" si="411">SUM(C1890:C1890)</f>
        <v>5000</v>
      </c>
      <c r="D1889" s="89">
        <f t="shared" si="411"/>
        <v>0</v>
      </c>
    </row>
    <row r="1890" spans="1:4" s="38" customFormat="1" x14ac:dyDescent="0.2">
      <c r="A1890" s="53">
        <v>511300</v>
      </c>
      <c r="B1890" s="46" t="s">
        <v>150</v>
      </c>
      <c r="C1890" s="88">
        <v>5000</v>
      </c>
      <c r="D1890" s="47">
        <v>0</v>
      </c>
    </row>
    <row r="1891" spans="1:4" s="38" customFormat="1" ht="39" x14ac:dyDescent="0.2">
      <c r="A1891" s="51">
        <v>516000</v>
      </c>
      <c r="B1891" s="48" t="s">
        <v>157</v>
      </c>
      <c r="C1891" s="89">
        <f t="shared" ref="C1891:D1891" si="412">C1892</f>
        <v>1000</v>
      </c>
      <c r="D1891" s="89">
        <f t="shared" si="412"/>
        <v>0</v>
      </c>
    </row>
    <row r="1892" spans="1:4" s="38" customFormat="1" x14ac:dyDescent="0.2">
      <c r="A1892" s="53">
        <v>516100</v>
      </c>
      <c r="B1892" s="46" t="s">
        <v>157</v>
      </c>
      <c r="C1892" s="88">
        <v>1000</v>
      </c>
      <c r="D1892" s="47">
        <v>0</v>
      </c>
    </row>
    <row r="1893" spans="1:4" s="38" customFormat="1" x14ac:dyDescent="0.2">
      <c r="A1893" s="92"/>
      <c r="B1893" s="85" t="s">
        <v>222</v>
      </c>
      <c r="C1893" s="91">
        <f>C1874+C1888+0</f>
        <v>1524700</v>
      </c>
      <c r="D1893" s="91">
        <f>D1874+D1888+0</f>
        <v>0</v>
      </c>
    </row>
    <row r="1894" spans="1:4" s="38" customFormat="1" x14ac:dyDescent="0.2">
      <c r="A1894" s="57"/>
      <c r="B1894" s="34"/>
      <c r="C1894" s="82"/>
      <c r="D1894" s="82"/>
    </row>
    <row r="1895" spans="1:4" s="38" customFormat="1" x14ac:dyDescent="0.2">
      <c r="A1895" s="55"/>
      <c r="B1895" s="34"/>
      <c r="C1895" s="88"/>
      <c r="D1895" s="88"/>
    </row>
    <row r="1896" spans="1:4" s="38" customFormat="1" ht="19.5" x14ac:dyDescent="0.2">
      <c r="A1896" s="50" t="s">
        <v>603</v>
      </c>
      <c r="B1896" s="48"/>
      <c r="C1896" s="88"/>
      <c r="D1896" s="88"/>
    </row>
    <row r="1897" spans="1:4" s="38" customFormat="1" ht="19.5" x14ac:dyDescent="0.2">
      <c r="A1897" s="50" t="s">
        <v>235</v>
      </c>
      <c r="B1897" s="48"/>
      <c r="C1897" s="88"/>
      <c r="D1897" s="88"/>
    </row>
    <row r="1898" spans="1:4" s="38" customFormat="1" ht="19.5" x14ac:dyDescent="0.2">
      <c r="A1898" s="50" t="s">
        <v>363</v>
      </c>
      <c r="B1898" s="48"/>
      <c r="C1898" s="88"/>
      <c r="D1898" s="88"/>
    </row>
    <row r="1899" spans="1:4" s="38" customFormat="1" ht="19.5" x14ac:dyDescent="0.2">
      <c r="A1899" s="50" t="s">
        <v>517</v>
      </c>
      <c r="B1899" s="48"/>
      <c r="C1899" s="88"/>
      <c r="D1899" s="88"/>
    </row>
    <row r="1900" spans="1:4" s="38" customFormat="1" x14ac:dyDescent="0.2">
      <c r="A1900" s="50"/>
      <c r="B1900" s="41"/>
      <c r="C1900" s="82"/>
      <c r="D1900" s="82"/>
    </row>
    <row r="1901" spans="1:4" s="38" customFormat="1" ht="20.25" customHeight="1" x14ac:dyDescent="0.2">
      <c r="A1901" s="51">
        <v>410000</v>
      </c>
      <c r="B1901" s="43" t="s">
        <v>83</v>
      </c>
      <c r="C1901" s="89">
        <f t="shared" ref="C1901" si="413">C1902+C1907</f>
        <v>916300</v>
      </c>
      <c r="D1901" s="89">
        <f t="shared" ref="D1901" si="414">D1902+D1907</f>
        <v>0</v>
      </c>
    </row>
    <row r="1902" spans="1:4" s="38" customFormat="1" ht="19.5" x14ac:dyDescent="0.2">
      <c r="A1902" s="51">
        <v>411000</v>
      </c>
      <c r="B1902" s="43" t="s">
        <v>194</v>
      </c>
      <c r="C1902" s="89">
        <f t="shared" ref="C1902" si="415">SUM(C1903:C1906)</f>
        <v>782300</v>
      </c>
      <c r="D1902" s="89">
        <f t="shared" ref="D1902" si="416">SUM(D1903:D1906)</f>
        <v>0</v>
      </c>
    </row>
    <row r="1903" spans="1:4" s="38" customFormat="1" x14ac:dyDescent="0.2">
      <c r="A1903" s="53">
        <v>411100</v>
      </c>
      <c r="B1903" s="46" t="s">
        <v>84</v>
      </c>
      <c r="C1903" s="88">
        <v>710300</v>
      </c>
      <c r="D1903" s="47">
        <v>0</v>
      </c>
    </row>
    <row r="1904" spans="1:4" s="38" customFormat="1" ht="37.5" x14ac:dyDescent="0.2">
      <c r="A1904" s="53">
        <v>411200</v>
      </c>
      <c r="B1904" s="46" t="s">
        <v>207</v>
      </c>
      <c r="C1904" s="88">
        <v>42000</v>
      </c>
      <c r="D1904" s="47">
        <v>0</v>
      </c>
    </row>
    <row r="1905" spans="1:4" s="38" customFormat="1" ht="37.5" x14ac:dyDescent="0.2">
      <c r="A1905" s="53">
        <v>411300</v>
      </c>
      <c r="B1905" s="46" t="s">
        <v>85</v>
      </c>
      <c r="C1905" s="88">
        <v>10000</v>
      </c>
      <c r="D1905" s="47">
        <v>0</v>
      </c>
    </row>
    <row r="1906" spans="1:4" s="38" customFormat="1" x14ac:dyDescent="0.2">
      <c r="A1906" s="53">
        <v>411400</v>
      </c>
      <c r="B1906" s="46" t="s">
        <v>86</v>
      </c>
      <c r="C1906" s="88">
        <v>20000</v>
      </c>
      <c r="D1906" s="47">
        <v>0</v>
      </c>
    </row>
    <row r="1907" spans="1:4" s="38" customFormat="1" ht="40.5" customHeight="1" x14ac:dyDescent="0.2">
      <c r="A1907" s="51">
        <v>412000</v>
      </c>
      <c r="B1907" s="48" t="s">
        <v>199</v>
      </c>
      <c r="C1907" s="89">
        <f>SUM(C1908:C1913)</f>
        <v>134000</v>
      </c>
      <c r="D1907" s="89">
        <f>SUM(D1908:D1913)</f>
        <v>0</v>
      </c>
    </row>
    <row r="1908" spans="1:4" s="38" customFormat="1" ht="37.5" x14ac:dyDescent="0.2">
      <c r="A1908" s="53">
        <v>412200</v>
      </c>
      <c r="B1908" s="46" t="s">
        <v>208</v>
      </c>
      <c r="C1908" s="88">
        <v>52000</v>
      </c>
      <c r="D1908" s="47">
        <v>0</v>
      </c>
    </row>
    <row r="1909" spans="1:4" s="38" customFormat="1" x14ac:dyDescent="0.2">
      <c r="A1909" s="53">
        <v>412300</v>
      </c>
      <c r="B1909" s="46" t="s">
        <v>88</v>
      </c>
      <c r="C1909" s="88">
        <v>10000</v>
      </c>
      <c r="D1909" s="47">
        <v>0</v>
      </c>
    </row>
    <row r="1910" spans="1:4" s="38" customFormat="1" x14ac:dyDescent="0.2">
      <c r="A1910" s="53">
        <v>412500</v>
      </c>
      <c r="B1910" s="46" t="s">
        <v>90</v>
      </c>
      <c r="C1910" s="88">
        <v>4000</v>
      </c>
      <c r="D1910" s="47">
        <v>0</v>
      </c>
    </row>
    <row r="1911" spans="1:4" s="38" customFormat="1" x14ac:dyDescent="0.2">
      <c r="A1911" s="53">
        <v>412600</v>
      </c>
      <c r="B1911" s="46" t="s">
        <v>209</v>
      </c>
      <c r="C1911" s="88">
        <v>5000</v>
      </c>
      <c r="D1911" s="47">
        <v>0</v>
      </c>
    </row>
    <row r="1912" spans="1:4" s="38" customFormat="1" x14ac:dyDescent="0.2">
      <c r="A1912" s="53">
        <v>412700</v>
      </c>
      <c r="B1912" s="46" t="s">
        <v>196</v>
      </c>
      <c r="C1912" s="88">
        <v>60000</v>
      </c>
      <c r="D1912" s="47">
        <v>0</v>
      </c>
    </row>
    <row r="1913" spans="1:4" s="38" customFormat="1" x14ac:dyDescent="0.2">
      <c r="A1913" s="53">
        <v>412900</v>
      </c>
      <c r="B1913" s="46" t="s">
        <v>289</v>
      </c>
      <c r="C1913" s="88">
        <v>3000</v>
      </c>
      <c r="D1913" s="47">
        <v>0</v>
      </c>
    </row>
    <row r="1914" spans="1:4" s="49" customFormat="1" ht="40.5" customHeight="1" x14ac:dyDescent="0.2">
      <c r="A1914" s="51">
        <v>510000</v>
      </c>
      <c r="B1914" s="48" t="s">
        <v>146</v>
      </c>
      <c r="C1914" s="89">
        <f t="shared" ref="C1914:D1914" si="417">C1915</f>
        <v>50000</v>
      </c>
      <c r="D1914" s="89">
        <f t="shared" si="417"/>
        <v>0</v>
      </c>
    </row>
    <row r="1915" spans="1:4" s="49" customFormat="1" ht="19.5" x14ac:dyDescent="0.2">
      <c r="A1915" s="51">
        <v>511000</v>
      </c>
      <c r="B1915" s="48" t="s">
        <v>147</v>
      </c>
      <c r="C1915" s="89">
        <f>C1916+0+0</f>
        <v>50000</v>
      </c>
      <c r="D1915" s="89">
        <f>D1916+0+0</f>
        <v>0</v>
      </c>
    </row>
    <row r="1916" spans="1:4" s="38" customFormat="1" x14ac:dyDescent="0.2">
      <c r="A1916" s="53">
        <v>511300</v>
      </c>
      <c r="B1916" s="46" t="s">
        <v>150</v>
      </c>
      <c r="C1916" s="88">
        <v>50000</v>
      </c>
      <c r="D1916" s="47">
        <v>0</v>
      </c>
    </row>
    <row r="1917" spans="1:4" s="38" customFormat="1" x14ac:dyDescent="0.2">
      <c r="A1917" s="92"/>
      <c r="B1917" s="85" t="s">
        <v>222</v>
      </c>
      <c r="C1917" s="91">
        <f>C1901+C1914+0</f>
        <v>966300</v>
      </c>
      <c r="D1917" s="91">
        <f>D1901+D1914+0</f>
        <v>0</v>
      </c>
    </row>
    <row r="1918" spans="1:4" s="38" customFormat="1" x14ac:dyDescent="0.2">
      <c r="A1918" s="57"/>
      <c r="B1918" s="34"/>
      <c r="C1918" s="82"/>
      <c r="D1918" s="82"/>
    </row>
    <row r="1919" spans="1:4" s="38" customFormat="1" x14ac:dyDescent="0.2">
      <c r="A1919" s="55"/>
      <c r="B1919" s="34"/>
      <c r="C1919" s="88"/>
      <c r="D1919" s="88"/>
    </row>
    <row r="1920" spans="1:4" s="38" customFormat="1" ht="19.5" x14ac:dyDescent="0.2">
      <c r="A1920" s="50" t="s">
        <v>604</v>
      </c>
      <c r="B1920" s="48"/>
      <c r="C1920" s="88"/>
      <c r="D1920" s="88"/>
    </row>
    <row r="1921" spans="1:4" s="38" customFormat="1" ht="19.5" x14ac:dyDescent="0.2">
      <c r="A1921" s="50" t="s">
        <v>235</v>
      </c>
      <c r="B1921" s="48"/>
      <c r="C1921" s="88"/>
      <c r="D1921" s="88"/>
    </row>
    <row r="1922" spans="1:4" s="38" customFormat="1" ht="19.5" x14ac:dyDescent="0.2">
      <c r="A1922" s="50" t="s">
        <v>364</v>
      </c>
      <c r="B1922" s="48"/>
      <c r="C1922" s="88"/>
      <c r="D1922" s="88"/>
    </row>
    <row r="1923" spans="1:4" s="38" customFormat="1" ht="19.5" x14ac:dyDescent="0.2">
      <c r="A1923" s="50" t="s">
        <v>517</v>
      </c>
      <c r="B1923" s="48"/>
      <c r="C1923" s="88"/>
      <c r="D1923" s="88"/>
    </row>
    <row r="1924" spans="1:4" s="38" customFormat="1" x14ac:dyDescent="0.2">
      <c r="A1924" s="50"/>
      <c r="B1924" s="41"/>
      <c r="C1924" s="82"/>
      <c r="D1924" s="82"/>
    </row>
    <row r="1925" spans="1:4" s="38" customFormat="1" ht="20.25" customHeight="1" x14ac:dyDescent="0.2">
      <c r="A1925" s="51">
        <v>410000</v>
      </c>
      <c r="B1925" s="43" t="s">
        <v>83</v>
      </c>
      <c r="C1925" s="89">
        <f>C1926+C1931+C1942</f>
        <v>4463500</v>
      </c>
      <c r="D1925" s="89">
        <f>D1926+D1931+D1942</f>
        <v>0</v>
      </c>
    </row>
    <row r="1926" spans="1:4" s="38" customFormat="1" ht="19.5" x14ac:dyDescent="0.2">
      <c r="A1926" s="51">
        <v>411000</v>
      </c>
      <c r="B1926" s="43" t="s">
        <v>194</v>
      </c>
      <c r="C1926" s="89">
        <f t="shared" ref="C1926" si="418">SUM(C1927:C1930)</f>
        <v>3989000</v>
      </c>
      <c r="D1926" s="89">
        <f t="shared" ref="D1926" si="419">SUM(D1927:D1930)</f>
        <v>0</v>
      </c>
    </row>
    <row r="1927" spans="1:4" s="38" customFormat="1" x14ac:dyDescent="0.2">
      <c r="A1927" s="53">
        <v>411100</v>
      </c>
      <c r="B1927" s="46" t="s">
        <v>84</v>
      </c>
      <c r="C1927" s="88">
        <v>3760100</v>
      </c>
      <c r="D1927" s="47">
        <v>0</v>
      </c>
    </row>
    <row r="1928" spans="1:4" s="38" customFormat="1" ht="37.5" x14ac:dyDescent="0.2">
      <c r="A1928" s="53">
        <v>411200</v>
      </c>
      <c r="B1928" s="46" t="s">
        <v>207</v>
      </c>
      <c r="C1928" s="88">
        <v>140000</v>
      </c>
      <c r="D1928" s="47">
        <v>0</v>
      </c>
    </row>
    <row r="1929" spans="1:4" s="38" customFormat="1" ht="37.5" x14ac:dyDescent="0.2">
      <c r="A1929" s="53">
        <v>411300</v>
      </c>
      <c r="B1929" s="46" t="s">
        <v>85</v>
      </c>
      <c r="C1929" s="88">
        <v>72000</v>
      </c>
      <c r="D1929" s="47">
        <v>0</v>
      </c>
    </row>
    <row r="1930" spans="1:4" s="38" customFormat="1" x14ac:dyDescent="0.2">
      <c r="A1930" s="53">
        <v>411400</v>
      </c>
      <c r="B1930" s="46" t="s">
        <v>86</v>
      </c>
      <c r="C1930" s="88">
        <v>16900</v>
      </c>
      <c r="D1930" s="47">
        <v>0</v>
      </c>
    </row>
    <row r="1931" spans="1:4" s="38" customFormat="1" ht="40.5" customHeight="1" x14ac:dyDescent="0.2">
      <c r="A1931" s="51">
        <v>412000</v>
      </c>
      <c r="B1931" s="48" t="s">
        <v>199</v>
      </c>
      <c r="C1931" s="89">
        <f>SUM(C1932:C1941)</f>
        <v>474000</v>
      </c>
      <c r="D1931" s="89">
        <f>SUM(D1932:D1941)</f>
        <v>0</v>
      </c>
    </row>
    <row r="1932" spans="1:4" s="38" customFormat="1" ht="37.5" x14ac:dyDescent="0.2">
      <c r="A1932" s="53">
        <v>412200</v>
      </c>
      <c r="B1932" s="46" t="s">
        <v>208</v>
      </c>
      <c r="C1932" s="88">
        <v>152000</v>
      </c>
      <c r="D1932" s="47">
        <v>0</v>
      </c>
    </row>
    <row r="1933" spans="1:4" s="38" customFormat="1" x14ac:dyDescent="0.2">
      <c r="A1933" s="53">
        <v>412300</v>
      </c>
      <c r="B1933" s="46" t="s">
        <v>88</v>
      </c>
      <c r="C1933" s="88">
        <v>28000</v>
      </c>
      <c r="D1933" s="47">
        <v>0</v>
      </c>
    </row>
    <row r="1934" spans="1:4" s="38" customFormat="1" x14ac:dyDescent="0.2">
      <c r="A1934" s="53">
        <v>412500</v>
      </c>
      <c r="B1934" s="46" t="s">
        <v>90</v>
      </c>
      <c r="C1934" s="88">
        <v>12000</v>
      </c>
      <c r="D1934" s="47">
        <v>0</v>
      </c>
    </row>
    <row r="1935" spans="1:4" s="38" customFormat="1" x14ac:dyDescent="0.2">
      <c r="A1935" s="53">
        <v>412600</v>
      </c>
      <c r="B1935" s="46" t="s">
        <v>209</v>
      </c>
      <c r="C1935" s="88">
        <v>4000</v>
      </c>
      <c r="D1935" s="47">
        <v>0</v>
      </c>
    </row>
    <row r="1936" spans="1:4" s="38" customFormat="1" x14ac:dyDescent="0.2">
      <c r="A1936" s="53">
        <v>412700</v>
      </c>
      <c r="B1936" s="46" t="s">
        <v>196</v>
      </c>
      <c r="C1936" s="88">
        <v>260000</v>
      </c>
      <c r="D1936" s="47">
        <v>0</v>
      </c>
    </row>
    <row r="1937" spans="1:4" s="38" customFormat="1" x14ac:dyDescent="0.2">
      <c r="A1937" s="53">
        <v>412900</v>
      </c>
      <c r="B1937" s="83" t="s">
        <v>287</v>
      </c>
      <c r="C1937" s="88">
        <v>5000</v>
      </c>
      <c r="D1937" s="47">
        <v>0</v>
      </c>
    </row>
    <row r="1938" spans="1:4" s="38" customFormat="1" x14ac:dyDescent="0.2">
      <c r="A1938" s="53">
        <v>412900</v>
      </c>
      <c r="B1938" s="83" t="s">
        <v>304</v>
      </c>
      <c r="C1938" s="88">
        <v>1500</v>
      </c>
      <c r="D1938" s="47">
        <v>0</v>
      </c>
    </row>
    <row r="1939" spans="1:4" s="38" customFormat="1" ht="37.5" x14ac:dyDescent="0.2">
      <c r="A1939" s="53">
        <v>412900</v>
      </c>
      <c r="B1939" s="83" t="s">
        <v>305</v>
      </c>
      <c r="C1939" s="88">
        <v>2500</v>
      </c>
      <c r="D1939" s="47">
        <v>0</v>
      </c>
    </row>
    <row r="1940" spans="1:4" s="38" customFormat="1" ht="37.5" x14ac:dyDescent="0.2">
      <c r="A1940" s="53">
        <v>412900</v>
      </c>
      <c r="B1940" s="83" t="s">
        <v>306</v>
      </c>
      <c r="C1940" s="88">
        <v>8000</v>
      </c>
      <c r="D1940" s="47">
        <v>0</v>
      </c>
    </row>
    <row r="1941" spans="1:4" s="38" customFormat="1" x14ac:dyDescent="0.2">
      <c r="A1941" s="53">
        <v>412900</v>
      </c>
      <c r="B1941" s="46" t="s">
        <v>289</v>
      </c>
      <c r="C1941" s="88">
        <v>1000</v>
      </c>
      <c r="D1941" s="47">
        <v>0</v>
      </c>
    </row>
    <row r="1942" spans="1:4" s="49" customFormat="1" ht="19.5" x14ac:dyDescent="0.2">
      <c r="A1942" s="51">
        <v>413000</v>
      </c>
      <c r="B1942" s="48" t="s">
        <v>200</v>
      </c>
      <c r="C1942" s="89">
        <f t="shared" ref="C1942:D1942" si="420">C1943</f>
        <v>500</v>
      </c>
      <c r="D1942" s="89">
        <f t="shared" si="420"/>
        <v>0</v>
      </c>
    </row>
    <row r="1943" spans="1:4" s="38" customFormat="1" x14ac:dyDescent="0.2">
      <c r="A1943" s="53">
        <v>413900</v>
      </c>
      <c r="B1943" s="46" t="s">
        <v>95</v>
      </c>
      <c r="C1943" s="88">
        <v>500</v>
      </c>
      <c r="D1943" s="47">
        <v>0</v>
      </c>
    </row>
    <row r="1944" spans="1:4" s="38" customFormat="1" ht="40.5" customHeight="1" x14ac:dyDescent="0.2">
      <c r="A1944" s="51">
        <v>510000</v>
      </c>
      <c r="B1944" s="48" t="s">
        <v>146</v>
      </c>
      <c r="C1944" s="89">
        <f>C1945+C1947</f>
        <v>23000</v>
      </c>
      <c r="D1944" s="89">
        <f>D1945+D1947</f>
        <v>0</v>
      </c>
    </row>
    <row r="1945" spans="1:4" s="38" customFormat="1" ht="19.5" x14ac:dyDescent="0.2">
      <c r="A1945" s="51">
        <v>511000</v>
      </c>
      <c r="B1945" s="48" t="s">
        <v>147</v>
      </c>
      <c r="C1945" s="89">
        <f>SUM(C1946:C1946)</f>
        <v>20000</v>
      </c>
      <c r="D1945" s="89">
        <f>SUM(D1946:D1946)</f>
        <v>0</v>
      </c>
    </row>
    <row r="1946" spans="1:4" s="38" customFormat="1" x14ac:dyDescent="0.2">
      <c r="A1946" s="53">
        <v>511300</v>
      </c>
      <c r="B1946" s="46" t="s">
        <v>150</v>
      </c>
      <c r="C1946" s="88">
        <v>20000</v>
      </c>
      <c r="D1946" s="47">
        <v>0</v>
      </c>
    </row>
    <row r="1947" spans="1:4" s="49" customFormat="1" ht="39" x14ac:dyDescent="0.2">
      <c r="A1947" s="51">
        <v>516000</v>
      </c>
      <c r="B1947" s="48" t="s">
        <v>157</v>
      </c>
      <c r="C1947" s="89">
        <f t="shared" ref="C1947:D1947" si="421">C1948</f>
        <v>3000</v>
      </c>
      <c r="D1947" s="89">
        <f t="shared" si="421"/>
        <v>0</v>
      </c>
    </row>
    <row r="1948" spans="1:4" s="38" customFormat="1" x14ac:dyDescent="0.2">
      <c r="A1948" s="53">
        <v>516100</v>
      </c>
      <c r="B1948" s="46" t="s">
        <v>157</v>
      </c>
      <c r="C1948" s="88">
        <v>3000</v>
      </c>
      <c r="D1948" s="47">
        <v>0</v>
      </c>
    </row>
    <row r="1949" spans="1:4" s="49" customFormat="1" ht="19.5" x14ac:dyDescent="0.2">
      <c r="A1949" s="51">
        <v>630000</v>
      </c>
      <c r="B1949" s="48" t="s">
        <v>184</v>
      </c>
      <c r="C1949" s="89">
        <f>C1950+C1952</f>
        <v>74300</v>
      </c>
      <c r="D1949" s="89">
        <f>D1950+D1952</f>
        <v>10000</v>
      </c>
    </row>
    <row r="1950" spans="1:4" s="49" customFormat="1" ht="19.5" x14ac:dyDescent="0.2">
      <c r="A1950" s="51">
        <v>631000</v>
      </c>
      <c r="B1950" s="48" t="s">
        <v>120</v>
      </c>
      <c r="C1950" s="89">
        <f>0</f>
        <v>0</v>
      </c>
      <c r="D1950" s="89">
        <f>0+D1951</f>
        <v>10000</v>
      </c>
    </row>
    <row r="1951" spans="1:4" s="38" customFormat="1" x14ac:dyDescent="0.2">
      <c r="A1951" s="53">
        <v>631200</v>
      </c>
      <c r="B1951" s="46" t="s">
        <v>187</v>
      </c>
      <c r="C1951" s="88">
        <v>0</v>
      </c>
      <c r="D1951" s="88">
        <v>10000</v>
      </c>
    </row>
    <row r="1952" spans="1:4" s="49" customFormat="1" ht="19.5" x14ac:dyDescent="0.2">
      <c r="A1952" s="51">
        <v>638000</v>
      </c>
      <c r="B1952" s="48" t="s">
        <v>121</v>
      </c>
      <c r="C1952" s="89">
        <f t="shared" ref="C1952:D1952" si="422">C1953</f>
        <v>74300</v>
      </c>
      <c r="D1952" s="89">
        <f t="shared" si="422"/>
        <v>0</v>
      </c>
    </row>
    <row r="1953" spans="1:4" s="38" customFormat="1" x14ac:dyDescent="0.2">
      <c r="A1953" s="53">
        <v>638100</v>
      </c>
      <c r="B1953" s="46" t="s">
        <v>189</v>
      </c>
      <c r="C1953" s="88">
        <v>74300</v>
      </c>
      <c r="D1953" s="47">
        <v>0</v>
      </c>
    </row>
    <row r="1954" spans="1:4" s="38" customFormat="1" x14ac:dyDescent="0.2">
      <c r="A1954" s="92"/>
      <c r="B1954" s="85" t="s">
        <v>222</v>
      </c>
      <c r="C1954" s="91">
        <f>C1925+C1944+C1949</f>
        <v>4560800</v>
      </c>
      <c r="D1954" s="91">
        <f>D1925+D1944+D1949</f>
        <v>10000</v>
      </c>
    </row>
    <row r="1955" spans="1:4" s="38" customFormat="1" x14ac:dyDescent="0.2">
      <c r="A1955" s="57"/>
      <c r="B1955" s="34"/>
      <c r="C1955" s="82"/>
      <c r="D1955" s="82"/>
    </row>
    <row r="1956" spans="1:4" s="38" customFormat="1" x14ac:dyDescent="0.2">
      <c r="A1956" s="55"/>
      <c r="B1956" s="34"/>
      <c r="C1956" s="88"/>
      <c r="D1956" s="88"/>
    </row>
    <row r="1957" spans="1:4" s="38" customFormat="1" ht="19.5" x14ac:dyDescent="0.2">
      <c r="A1957" s="50" t="s">
        <v>605</v>
      </c>
      <c r="B1957" s="48"/>
      <c r="C1957" s="88"/>
      <c r="D1957" s="88"/>
    </row>
    <row r="1958" spans="1:4" s="38" customFormat="1" ht="19.5" x14ac:dyDescent="0.2">
      <c r="A1958" s="50" t="s">
        <v>235</v>
      </c>
      <c r="B1958" s="48"/>
      <c r="C1958" s="88"/>
      <c r="D1958" s="88"/>
    </row>
    <row r="1959" spans="1:4" s="38" customFormat="1" ht="19.5" x14ac:dyDescent="0.2">
      <c r="A1959" s="50" t="s">
        <v>365</v>
      </c>
      <c r="B1959" s="48"/>
      <c r="C1959" s="88"/>
      <c r="D1959" s="88"/>
    </row>
    <row r="1960" spans="1:4" s="38" customFormat="1" ht="19.5" x14ac:dyDescent="0.2">
      <c r="A1960" s="50" t="s">
        <v>517</v>
      </c>
      <c r="B1960" s="48"/>
      <c r="C1960" s="88"/>
      <c r="D1960" s="88"/>
    </row>
    <row r="1961" spans="1:4" s="38" customFormat="1" x14ac:dyDescent="0.2">
      <c r="A1961" s="50"/>
      <c r="B1961" s="41"/>
      <c r="C1961" s="82"/>
      <c r="D1961" s="82"/>
    </row>
    <row r="1962" spans="1:4" s="38" customFormat="1" ht="20.25" customHeight="1" x14ac:dyDescent="0.2">
      <c r="A1962" s="51">
        <v>410000</v>
      </c>
      <c r="B1962" s="43" t="s">
        <v>83</v>
      </c>
      <c r="C1962" s="89">
        <f>C1963+C1968+0</f>
        <v>1511300</v>
      </c>
      <c r="D1962" s="89">
        <f>D1963+D1968+0</f>
        <v>0</v>
      </c>
    </row>
    <row r="1963" spans="1:4" s="38" customFormat="1" ht="19.5" x14ac:dyDescent="0.2">
      <c r="A1963" s="51">
        <v>411000</v>
      </c>
      <c r="B1963" s="43" t="s">
        <v>194</v>
      </c>
      <c r="C1963" s="89">
        <f t="shared" ref="C1963" si="423">SUM(C1964:C1967)</f>
        <v>1380000</v>
      </c>
      <c r="D1963" s="89">
        <f t="shared" ref="D1963" si="424">SUM(D1964:D1967)</f>
        <v>0</v>
      </c>
    </row>
    <row r="1964" spans="1:4" s="38" customFormat="1" x14ac:dyDescent="0.2">
      <c r="A1964" s="53">
        <v>411100</v>
      </c>
      <c r="B1964" s="46" t="s">
        <v>84</v>
      </c>
      <c r="C1964" s="88">
        <v>1310000</v>
      </c>
      <c r="D1964" s="47">
        <v>0</v>
      </c>
    </row>
    <row r="1965" spans="1:4" s="38" customFormat="1" ht="37.5" x14ac:dyDescent="0.2">
      <c r="A1965" s="53">
        <v>411200</v>
      </c>
      <c r="B1965" s="46" t="s">
        <v>207</v>
      </c>
      <c r="C1965" s="88">
        <v>40000</v>
      </c>
      <c r="D1965" s="47">
        <v>0</v>
      </c>
    </row>
    <row r="1966" spans="1:4" s="38" customFormat="1" ht="37.5" x14ac:dyDescent="0.2">
      <c r="A1966" s="53">
        <v>411300</v>
      </c>
      <c r="B1966" s="46" t="s">
        <v>85</v>
      </c>
      <c r="C1966" s="88">
        <v>9300</v>
      </c>
      <c r="D1966" s="47">
        <v>0</v>
      </c>
    </row>
    <row r="1967" spans="1:4" s="38" customFormat="1" x14ac:dyDescent="0.2">
      <c r="A1967" s="53">
        <v>411400</v>
      </c>
      <c r="B1967" s="46" t="s">
        <v>86</v>
      </c>
      <c r="C1967" s="88">
        <v>20700</v>
      </c>
      <c r="D1967" s="47">
        <v>0</v>
      </c>
    </row>
    <row r="1968" spans="1:4" s="38" customFormat="1" ht="40.5" customHeight="1" x14ac:dyDescent="0.2">
      <c r="A1968" s="51">
        <v>412000</v>
      </c>
      <c r="B1968" s="48" t="s">
        <v>199</v>
      </c>
      <c r="C1968" s="89">
        <f>SUM(C1969:C1977)</f>
        <v>131300</v>
      </c>
      <c r="D1968" s="89">
        <f>SUM(D1969:D1977)</f>
        <v>0</v>
      </c>
    </row>
    <row r="1969" spans="1:4" s="38" customFormat="1" ht="37.5" x14ac:dyDescent="0.2">
      <c r="A1969" s="53">
        <v>412200</v>
      </c>
      <c r="B1969" s="46" t="s">
        <v>208</v>
      </c>
      <c r="C1969" s="88">
        <v>35000</v>
      </c>
      <c r="D1969" s="47">
        <v>0</v>
      </c>
    </row>
    <row r="1970" spans="1:4" s="38" customFormat="1" x14ac:dyDescent="0.2">
      <c r="A1970" s="53">
        <v>412300</v>
      </c>
      <c r="B1970" s="46" t="s">
        <v>88</v>
      </c>
      <c r="C1970" s="88">
        <v>10000</v>
      </c>
      <c r="D1970" s="47">
        <v>0</v>
      </c>
    </row>
    <row r="1971" spans="1:4" s="38" customFormat="1" x14ac:dyDescent="0.2">
      <c r="A1971" s="53">
        <v>412500</v>
      </c>
      <c r="B1971" s="46" t="s">
        <v>90</v>
      </c>
      <c r="C1971" s="88">
        <v>3500</v>
      </c>
      <c r="D1971" s="47">
        <v>0</v>
      </c>
    </row>
    <row r="1972" spans="1:4" s="38" customFormat="1" x14ac:dyDescent="0.2">
      <c r="A1972" s="53">
        <v>412600</v>
      </c>
      <c r="B1972" s="46" t="s">
        <v>209</v>
      </c>
      <c r="C1972" s="88">
        <v>2000</v>
      </c>
      <c r="D1972" s="47">
        <v>0</v>
      </c>
    </row>
    <row r="1973" spans="1:4" s="38" customFormat="1" x14ac:dyDescent="0.2">
      <c r="A1973" s="53">
        <v>412700</v>
      </c>
      <c r="B1973" s="46" t="s">
        <v>196</v>
      </c>
      <c r="C1973" s="88">
        <v>75000</v>
      </c>
      <c r="D1973" s="47">
        <v>0</v>
      </c>
    </row>
    <row r="1974" spans="1:4" s="38" customFormat="1" x14ac:dyDescent="0.2">
      <c r="A1974" s="53">
        <v>412900</v>
      </c>
      <c r="B1974" s="83" t="s">
        <v>287</v>
      </c>
      <c r="C1974" s="88">
        <v>1500</v>
      </c>
      <c r="D1974" s="47">
        <v>0</v>
      </c>
    </row>
    <row r="1975" spans="1:4" s="38" customFormat="1" ht="37.5" x14ac:dyDescent="0.2">
      <c r="A1975" s="53">
        <v>412900</v>
      </c>
      <c r="B1975" s="83" t="s">
        <v>305</v>
      </c>
      <c r="C1975" s="88">
        <v>300</v>
      </c>
      <c r="D1975" s="47">
        <v>0</v>
      </c>
    </row>
    <row r="1976" spans="1:4" s="38" customFormat="1" ht="37.5" x14ac:dyDescent="0.2">
      <c r="A1976" s="53">
        <v>412900</v>
      </c>
      <c r="B1976" s="83" t="s">
        <v>306</v>
      </c>
      <c r="C1976" s="88">
        <v>3000</v>
      </c>
      <c r="D1976" s="47">
        <v>0</v>
      </c>
    </row>
    <row r="1977" spans="1:4" s="38" customFormat="1" x14ac:dyDescent="0.2">
      <c r="A1977" s="53">
        <v>412900</v>
      </c>
      <c r="B1977" s="46" t="s">
        <v>289</v>
      </c>
      <c r="C1977" s="88">
        <v>1000</v>
      </c>
      <c r="D1977" s="47">
        <v>0</v>
      </c>
    </row>
    <row r="1978" spans="1:4" s="38" customFormat="1" ht="40.5" customHeight="1" x14ac:dyDescent="0.2">
      <c r="A1978" s="51">
        <v>510000</v>
      </c>
      <c r="B1978" s="48" t="s">
        <v>146</v>
      </c>
      <c r="C1978" s="89">
        <f>C1979+0</f>
        <v>8000</v>
      </c>
      <c r="D1978" s="89">
        <f>D1979+0</f>
        <v>0</v>
      </c>
    </row>
    <row r="1979" spans="1:4" s="38" customFormat="1" ht="19.5" x14ac:dyDescent="0.2">
      <c r="A1979" s="51">
        <v>511000</v>
      </c>
      <c r="B1979" s="48" t="s">
        <v>147</v>
      </c>
      <c r="C1979" s="89">
        <f t="shared" ref="C1979" si="425">SUM(C1980:C1981)</f>
        <v>8000</v>
      </c>
      <c r="D1979" s="89">
        <f t="shared" ref="D1979" si="426">SUM(D1980:D1981)</f>
        <v>0</v>
      </c>
    </row>
    <row r="1980" spans="1:4" s="38" customFormat="1" x14ac:dyDescent="0.2">
      <c r="A1980" s="53">
        <v>511300</v>
      </c>
      <c r="B1980" s="46" t="s">
        <v>150</v>
      </c>
      <c r="C1980" s="88">
        <v>3000</v>
      </c>
      <c r="D1980" s="47">
        <v>0</v>
      </c>
    </row>
    <row r="1981" spans="1:4" s="38" customFormat="1" x14ac:dyDescent="0.2">
      <c r="A1981" s="53">
        <v>511700</v>
      </c>
      <c r="B1981" s="46" t="s">
        <v>153</v>
      </c>
      <c r="C1981" s="88">
        <v>5000</v>
      </c>
      <c r="D1981" s="47">
        <v>0</v>
      </c>
    </row>
    <row r="1982" spans="1:4" s="49" customFormat="1" ht="19.5" x14ac:dyDescent="0.2">
      <c r="A1982" s="51">
        <v>630000</v>
      </c>
      <c r="B1982" s="48" t="s">
        <v>184</v>
      </c>
      <c r="C1982" s="89">
        <f>C1983+C1985</f>
        <v>5000</v>
      </c>
      <c r="D1982" s="89">
        <f>D1983+D1985</f>
        <v>70000</v>
      </c>
    </row>
    <row r="1983" spans="1:4" s="49" customFormat="1" ht="19.5" x14ac:dyDescent="0.2">
      <c r="A1983" s="51">
        <v>631000</v>
      </c>
      <c r="B1983" s="48" t="s">
        <v>120</v>
      </c>
      <c r="C1983" s="89">
        <f>0</f>
        <v>0</v>
      </c>
      <c r="D1983" s="89">
        <f>0+D1984</f>
        <v>70000</v>
      </c>
    </row>
    <row r="1984" spans="1:4" s="38" customFormat="1" x14ac:dyDescent="0.2">
      <c r="A1984" s="53">
        <v>631200</v>
      </c>
      <c r="B1984" s="46" t="s">
        <v>187</v>
      </c>
      <c r="C1984" s="88">
        <v>0</v>
      </c>
      <c r="D1984" s="88">
        <v>70000</v>
      </c>
    </row>
    <row r="1985" spans="1:4" s="49" customFormat="1" ht="19.5" x14ac:dyDescent="0.2">
      <c r="A1985" s="51">
        <v>638000</v>
      </c>
      <c r="B1985" s="48" t="s">
        <v>121</v>
      </c>
      <c r="C1985" s="89">
        <f>C1986</f>
        <v>5000</v>
      </c>
      <c r="D1985" s="89">
        <f t="shared" ref="D1985" si="427">D1986</f>
        <v>0</v>
      </c>
    </row>
    <row r="1986" spans="1:4" s="38" customFormat="1" x14ac:dyDescent="0.2">
      <c r="A1986" s="53">
        <v>638100</v>
      </c>
      <c r="B1986" s="46" t="s">
        <v>189</v>
      </c>
      <c r="C1986" s="88">
        <v>5000</v>
      </c>
      <c r="D1986" s="47">
        <v>0</v>
      </c>
    </row>
    <row r="1987" spans="1:4" s="38" customFormat="1" x14ac:dyDescent="0.2">
      <c r="A1987" s="92"/>
      <c r="B1987" s="85" t="s">
        <v>222</v>
      </c>
      <c r="C1987" s="91">
        <f>C1962+C1978+C1982</f>
        <v>1524300</v>
      </c>
      <c r="D1987" s="91">
        <f>D1962+D1978+D1982</f>
        <v>70000</v>
      </c>
    </row>
    <row r="1988" spans="1:4" s="38" customFormat="1" x14ac:dyDescent="0.2">
      <c r="A1988" s="57"/>
      <c r="B1988" s="34"/>
      <c r="C1988" s="82"/>
      <c r="D1988" s="82"/>
    </row>
    <row r="1989" spans="1:4" s="38" customFormat="1" x14ac:dyDescent="0.2">
      <c r="A1989" s="55"/>
      <c r="B1989" s="34"/>
      <c r="C1989" s="88"/>
      <c r="D1989" s="88"/>
    </row>
    <row r="1990" spans="1:4" s="38" customFormat="1" ht="19.5" x14ac:dyDescent="0.2">
      <c r="A1990" s="50" t="s">
        <v>606</v>
      </c>
      <c r="B1990" s="48"/>
      <c r="C1990" s="88"/>
      <c r="D1990" s="88"/>
    </row>
    <row r="1991" spans="1:4" s="38" customFormat="1" ht="19.5" x14ac:dyDescent="0.2">
      <c r="A1991" s="50" t="s">
        <v>235</v>
      </c>
      <c r="B1991" s="48"/>
      <c r="C1991" s="88"/>
      <c r="D1991" s="88"/>
    </row>
    <row r="1992" spans="1:4" s="38" customFormat="1" ht="19.5" x14ac:dyDescent="0.2">
      <c r="A1992" s="50" t="s">
        <v>366</v>
      </c>
      <c r="B1992" s="48"/>
      <c r="C1992" s="88"/>
      <c r="D1992" s="88"/>
    </row>
    <row r="1993" spans="1:4" s="38" customFormat="1" ht="19.5" x14ac:dyDescent="0.2">
      <c r="A1993" s="50" t="s">
        <v>517</v>
      </c>
      <c r="B1993" s="48"/>
      <c r="C1993" s="88"/>
      <c r="D1993" s="88"/>
    </row>
    <row r="1994" spans="1:4" s="38" customFormat="1" x14ac:dyDescent="0.2">
      <c r="A1994" s="50"/>
      <c r="B1994" s="41"/>
      <c r="C1994" s="82"/>
      <c r="D1994" s="82"/>
    </row>
    <row r="1995" spans="1:4" s="38" customFormat="1" ht="20.25" customHeight="1" x14ac:dyDescent="0.2">
      <c r="A1995" s="51">
        <v>410000</v>
      </c>
      <c r="B1995" s="43" t="s">
        <v>83</v>
      </c>
      <c r="C1995" s="89">
        <f>C1996+C2001+0+C2011</f>
        <v>1693800</v>
      </c>
      <c r="D1995" s="89">
        <f>D1996+D2001+0+D2011</f>
        <v>0</v>
      </c>
    </row>
    <row r="1996" spans="1:4" s="38" customFormat="1" ht="19.5" x14ac:dyDescent="0.2">
      <c r="A1996" s="51">
        <v>411000</v>
      </c>
      <c r="B1996" s="43" t="s">
        <v>194</v>
      </c>
      <c r="C1996" s="89">
        <f t="shared" ref="C1996" si="428">SUM(C1997:C2000)</f>
        <v>1396100</v>
      </c>
      <c r="D1996" s="89">
        <f t="shared" ref="D1996" si="429">SUM(D1997:D2000)</f>
        <v>0</v>
      </c>
    </row>
    <row r="1997" spans="1:4" s="38" customFormat="1" x14ac:dyDescent="0.2">
      <c r="A1997" s="53">
        <v>411100</v>
      </c>
      <c r="B1997" s="46" t="s">
        <v>84</v>
      </c>
      <c r="C1997" s="88">
        <v>1223100</v>
      </c>
      <c r="D1997" s="47">
        <v>0</v>
      </c>
    </row>
    <row r="1998" spans="1:4" s="38" customFormat="1" ht="37.5" x14ac:dyDescent="0.2">
      <c r="A1998" s="53">
        <v>411200</v>
      </c>
      <c r="B1998" s="46" t="s">
        <v>207</v>
      </c>
      <c r="C1998" s="88">
        <v>65000</v>
      </c>
      <c r="D1998" s="47">
        <v>0</v>
      </c>
    </row>
    <row r="1999" spans="1:4" s="38" customFormat="1" ht="37.5" x14ac:dyDescent="0.2">
      <c r="A1999" s="53">
        <v>411300</v>
      </c>
      <c r="B1999" s="46" t="s">
        <v>85</v>
      </c>
      <c r="C1999" s="88">
        <v>60000</v>
      </c>
      <c r="D1999" s="47">
        <v>0</v>
      </c>
    </row>
    <row r="2000" spans="1:4" s="38" customFormat="1" x14ac:dyDescent="0.2">
      <c r="A2000" s="53">
        <v>411400</v>
      </c>
      <c r="B2000" s="46" t="s">
        <v>86</v>
      </c>
      <c r="C2000" s="88">
        <v>48000</v>
      </c>
      <c r="D2000" s="47">
        <v>0</v>
      </c>
    </row>
    <row r="2001" spans="1:4" s="38" customFormat="1" ht="40.5" customHeight="1" x14ac:dyDescent="0.2">
      <c r="A2001" s="51">
        <v>412000</v>
      </c>
      <c r="B2001" s="48" t="s">
        <v>199</v>
      </c>
      <c r="C2001" s="89">
        <f>SUM(C2002:C2010)</f>
        <v>297700</v>
      </c>
      <c r="D2001" s="89">
        <f>SUM(D2002:D2010)</f>
        <v>0</v>
      </c>
    </row>
    <row r="2002" spans="1:4" s="38" customFormat="1" ht="37.5" x14ac:dyDescent="0.2">
      <c r="A2002" s="53">
        <v>412200</v>
      </c>
      <c r="B2002" s="46" t="s">
        <v>208</v>
      </c>
      <c r="C2002" s="88">
        <v>96200</v>
      </c>
      <c r="D2002" s="47">
        <v>0</v>
      </c>
    </row>
    <row r="2003" spans="1:4" s="38" customFormat="1" x14ac:dyDescent="0.2">
      <c r="A2003" s="53">
        <v>412300</v>
      </c>
      <c r="B2003" s="46" t="s">
        <v>88</v>
      </c>
      <c r="C2003" s="88">
        <v>14000</v>
      </c>
      <c r="D2003" s="47">
        <v>0</v>
      </c>
    </row>
    <row r="2004" spans="1:4" s="38" customFormat="1" x14ac:dyDescent="0.2">
      <c r="A2004" s="53">
        <v>412500</v>
      </c>
      <c r="B2004" s="46" t="s">
        <v>90</v>
      </c>
      <c r="C2004" s="88">
        <v>2500</v>
      </c>
      <c r="D2004" s="47">
        <v>0</v>
      </c>
    </row>
    <row r="2005" spans="1:4" s="38" customFormat="1" x14ac:dyDescent="0.2">
      <c r="A2005" s="53">
        <v>412600</v>
      </c>
      <c r="B2005" s="46" t="s">
        <v>209</v>
      </c>
      <c r="C2005" s="88">
        <v>2000</v>
      </c>
      <c r="D2005" s="47">
        <v>0</v>
      </c>
    </row>
    <row r="2006" spans="1:4" s="38" customFormat="1" x14ac:dyDescent="0.2">
      <c r="A2006" s="53">
        <v>412700</v>
      </c>
      <c r="B2006" s="46" t="s">
        <v>196</v>
      </c>
      <c r="C2006" s="88">
        <v>175000</v>
      </c>
      <c r="D2006" s="47">
        <v>0</v>
      </c>
    </row>
    <row r="2007" spans="1:4" s="38" customFormat="1" x14ac:dyDescent="0.2">
      <c r="A2007" s="53">
        <v>412900</v>
      </c>
      <c r="B2007" s="83" t="s">
        <v>287</v>
      </c>
      <c r="C2007" s="88">
        <v>1000</v>
      </c>
      <c r="D2007" s="47">
        <v>0</v>
      </c>
    </row>
    <row r="2008" spans="1:4" s="38" customFormat="1" ht="37.5" x14ac:dyDescent="0.2">
      <c r="A2008" s="53">
        <v>412900</v>
      </c>
      <c r="B2008" s="83" t="s">
        <v>305</v>
      </c>
      <c r="C2008" s="88">
        <v>300</v>
      </c>
      <c r="D2008" s="47">
        <v>0</v>
      </c>
    </row>
    <row r="2009" spans="1:4" s="38" customFormat="1" ht="37.5" x14ac:dyDescent="0.2">
      <c r="A2009" s="53">
        <v>412900</v>
      </c>
      <c r="B2009" s="83" t="s">
        <v>306</v>
      </c>
      <c r="C2009" s="88">
        <v>2700</v>
      </c>
      <c r="D2009" s="47">
        <v>0</v>
      </c>
    </row>
    <row r="2010" spans="1:4" s="38" customFormat="1" x14ac:dyDescent="0.2">
      <c r="A2010" s="53">
        <v>412900</v>
      </c>
      <c r="B2010" s="46" t="s">
        <v>289</v>
      </c>
      <c r="C2010" s="88">
        <v>4000</v>
      </c>
      <c r="D2010" s="47">
        <v>0</v>
      </c>
    </row>
    <row r="2011" spans="1:4" s="49" customFormat="1" ht="19.5" x14ac:dyDescent="0.2">
      <c r="A2011" s="51">
        <v>413000</v>
      </c>
      <c r="B2011" s="48" t="s">
        <v>200</v>
      </c>
      <c r="C2011" s="89">
        <f t="shared" ref="C2011:D2011" si="430">C2012</f>
        <v>0</v>
      </c>
      <c r="D2011" s="89">
        <f t="shared" si="430"/>
        <v>0</v>
      </c>
    </row>
    <row r="2012" spans="1:4" s="38" customFormat="1" x14ac:dyDescent="0.2">
      <c r="A2012" s="53">
        <v>413900</v>
      </c>
      <c r="B2012" s="46" t="s">
        <v>95</v>
      </c>
      <c r="C2012" s="88">
        <v>0</v>
      </c>
      <c r="D2012" s="47">
        <v>0</v>
      </c>
    </row>
    <row r="2013" spans="1:4" s="38" customFormat="1" ht="40.5" customHeight="1" x14ac:dyDescent="0.2">
      <c r="A2013" s="51">
        <v>510000</v>
      </c>
      <c r="B2013" s="48" t="s">
        <v>146</v>
      </c>
      <c r="C2013" s="89">
        <f>C2014+C2016</f>
        <v>50000</v>
      </c>
      <c r="D2013" s="89">
        <f>D2014+D2016</f>
        <v>0</v>
      </c>
    </row>
    <row r="2014" spans="1:4" s="38" customFormat="1" ht="19.5" x14ac:dyDescent="0.2">
      <c r="A2014" s="51">
        <v>511000</v>
      </c>
      <c r="B2014" s="48" t="s">
        <v>147</v>
      </c>
      <c r="C2014" s="89">
        <f>SUM(C2015:C2015)</f>
        <v>50000</v>
      </c>
      <c r="D2014" s="89">
        <f>SUM(D2015:D2015)</f>
        <v>0</v>
      </c>
    </row>
    <row r="2015" spans="1:4" s="38" customFormat="1" x14ac:dyDescent="0.2">
      <c r="A2015" s="53">
        <v>511300</v>
      </c>
      <c r="B2015" s="46" t="s">
        <v>150</v>
      </c>
      <c r="C2015" s="88">
        <v>50000</v>
      </c>
      <c r="D2015" s="47">
        <v>0</v>
      </c>
    </row>
    <row r="2016" spans="1:4" s="38" customFormat="1" ht="19.5" x14ac:dyDescent="0.2">
      <c r="A2016" s="51">
        <v>513000</v>
      </c>
      <c r="B2016" s="48" t="s">
        <v>155</v>
      </c>
      <c r="C2016" s="89">
        <f t="shared" ref="C2016:D2016" si="431">C2017</f>
        <v>0</v>
      </c>
      <c r="D2016" s="89">
        <f t="shared" si="431"/>
        <v>0</v>
      </c>
    </row>
    <row r="2017" spans="1:4" s="38" customFormat="1" x14ac:dyDescent="0.2">
      <c r="A2017" s="53">
        <v>513700</v>
      </c>
      <c r="B2017" s="46" t="s">
        <v>309</v>
      </c>
      <c r="C2017" s="88">
        <v>0</v>
      </c>
      <c r="D2017" s="47">
        <v>0</v>
      </c>
    </row>
    <row r="2018" spans="1:4" s="49" customFormat="1" ht="19.5" x14ac:dyDescent="0.2">
      <c r="A2018" s="51">
        <v>630000</v>
      </c>
      <c r="B2018" s="48" t="s">
        <v>184</v>
      </c>
      <c r="C2018" s="89">
        <f>C2019+C2021</f>
        <v>34000</v>
      </c>
      <c r="D2018" s="89">
        <f>D2019+D2021</f>
        <v>5000</v>
      </c>
    </row>
    <row r="2019" spans="1:4" s="49" customFormat="1" ht="19.5" x14ac:dyDescent="0.2">
      <c r="A2019" s="51">
        <v>631000</v>
      </c>
      <c r="B2019" s="48" t="s">
        <v>120</v>
      </c>
      <c r="C2019" s="89">
        <f>0</f>
        <v>0</v>
      </c>
      <c r="D2019" s="89">
        <f>0+D2020</f>
        <v>5000</v>
      </c>
    </row>
    <row r="2020" spans="1:4" s="38" customFormat="1" x14ac:dyDescent="0.2">
      <c r="A2020" s="53">
        <v>631200</v>
      </c>
      <c r="B2020" s="46" t="s">
        <v>187</v>
      </c>
      <c r="C2020" s="88">
        <v>0</v>
      </c>
      <c r="D2020" s="88">
        <v>5000</v>
      </c>
    </row>
    <row r="2021" spans="1:4" s="49" customFormat="1" ht="19.5" x14ac:dyDescent="0.2">
      <c r="A2021" s="51">
        <v>638000</v>
      </c>
      <c r="B2021" s="48" t="s">
        <v>121</v>
      </c>
      <c r="C2021" s="89">
        <f t="shared" ref="C2021:D2021" si="432">C2022</f>
        <v>34000</v>
      </c>
      <c r="D2021" s="89">
        <f t="shared" si="432"/>
        <v>0</v>
      </c>
    </row>
    <row r="2022" spans="1:4" s="38" customFormat="1" x14ac:dyDescent="0.2">
      <c r="A2022" s="53">
        <v>638100</v>
      </c>
      <c r="B2022" s="46" t="s">
        <v>189</v>
      </c>
      <c r="C2022" s="88">
        <v>34000</v>
      </c>
      <c r="D2022" s="47">
        <v>0</v>
      </c>
    </row>
    <row r="2023" spans="1:4" s="38" customFormat="1" x14ac:dyDescent="0.2">
      <c r="A2023" s="92"/>
      <c r="B2023" s="85" t="s">
        <v>222</v>
      </c>
      <c r="C2023" s="91">
        <f>C1995+C2013+C2018</f>
        <v>1777800</v>
      </c>
      <c r="D2023" s="91">
        <f>D1995+D2013+D2018</f>
        <v>5000</v>
      </c>
    </row>
    <row r="2024" spans="1:4" s="38" customFormat="1" x14ac:dyDescent="0.2">
      <c r="A2024" s="57"/>
      <c r="B2024" s="34"/>
      <c r="C2024" s="82"/>
      <c r="D2024" s="82"/>
    </row>
    <row r="2025" spans="1:4" s="38" customFormat="1" x14ac:dyDescent="0.2">
      <c r="A2025" s="55"/>
      <c r="B2025" s="34"/>
      <c r="C2025" s="88"/>
      <c r="D2025" s="88"/>
    </row>
    <row r="2026" spans="1:4" s="38" customFormat="1" ht="19.5" x14ac:dyDescent="0.2">
      <c r="A2026" s="50" t="s">
        <v>607</v>
      </c>
      <c r="B2026" s="48"/>
      <c r="C2026" s="88"/>
      <c r="D2026" s="88"/>
    </row>
    <row r="2027" spans="1:4" s="38" customFormat="1" ht="19.5" x14ac:dyDescent="0.2">
      <c r="A2027" s="50" t="s">
        <v>235</v>
      </c>
      <c r="B2027" s="48"/>
      <c r="C2027" s="88"/>
      <c r="D2027" s="88"/>
    </row>
    <row r="2028" spans="1:4" s="38" customFormat="1" ht="19.5" x14ac:dyDescent="0.2">
      <c r="A2028" s="50" t="s">
        <v>367</v>
      </c>
      <c r="B2028" s="48"/>
      <c r="C2028" s="88"/>
      <c r="D2028" s="88"/>
    </row>
    <row r="2029" spans="1:4" s="38" customFormat="1" ht="19.5" x14ac:dyDescent="0.2">
      <c r="A2029" s="50" t="s">
        <v>517</v>
      </c>
      <c r="B2029" s="48"/>
      <c r="C2029" s="88"/>
      <c r="D2029" s="88"/>
    </row>
    <row r="2030" spans="1:4" s="38" customFormat="1" x14ac:dyDescent="0.2">
      <c r="A2030" s="50"/>
      <c r="B2030" s="41"/>
      <c r="C2030" s="82"/>
      <c r="D2030" s="82"/>
    </row>
    <row r="2031" spans="1:4" s="38" customFormat="1" ht="20.25" customHeight="1" x14ac:dyDescent="0.2">
      <c r="A2031" s="51">
        <v>410000</v>
      </c>
      <c r="B2031" s="43" t="s">
        <v>83</v>
      </c>
      <c r="C2031" s="89">
        <f t="shared" ref="C2031" si="433">C2032+C2037</f>
        <v>1294900</v>
      </c>
      <c r="D2031" s="89">
        <f t="shared" ref="D2031" si="434">D2032+D2037</f>
        <v>0</v>
      </c>
    </row>
    <row r="2032" spans="1:4" s="38" customFormat="1" ht="19.5" x14ac:dyDescent="0.2">
      <c r="A2032" s="51">
        <v>411000</v>
      </c>
      <c r="B2032" s="43" t="s">
        <v>194</v>
      </c>
      <c r="C2032" s="89">
        <f t="shared" ref="C2032" si="435">SUM(C2033:C2036)</f>
        <v>1018200</v>
      </c>
      <c r="D2032" s="89">
        <f t="shared" ref="D2032" si="436">SUM(D2033:D2036)</f>
        <v>0</v>
      </c>
    </row>
    <row r="2033" spans="1:4" s="38" customFormat="1" x14ac:dyDescent="0.2">
      <c r="A2033" s="53">
        <v>411100</v>
      </c>
      <c r="B2033" s="46" t="s">
        <v>84</v>
      </c>
      <c r="C2033" s="88">
        <v>941000</v>
      </c>
      <c r="D2033" s="47">
        <v>0</v>
      </c>
    </row>
    <row r="2034" spans="1:4" s="38" customFormat="1" ht="37.5" x14ac:dyDescent="0.2">
      <c r="A2034" s="53">
        <v>411200</v>
      </c>
      <c r="B2034" s="46" t="s">
        <v>207</v>
      </c>
      <c r="C2034" s="88">
        <v>50100</v>
      </c>
      <c r="D2034" s="47">
        <v>0</v>
      </c>
    </row>
    <row r="2035" spans="1:4" s="38" customFormat="1" ht="37.5" x14ac:dyDescent="0.2">
      <c r="A2035" s="53">
        <v>411300</v>
      </c>
      <c r="B2035" s="46" t="s">
        <v>85</v>
      </c>
      <c r="C2035" s="88">
        <v>6300</v>
      </c>
      <c r="D2035" s="47">
        <v>0</v>
      </c>
    </row>
    <row r="2036" spans="1:4" s="38" customFormat="1" x14ac:dyDescent="0.2">
      <c r="A2036" s="53">
        <v>411400</v>
      </c>
      <c r="B2036" s="46" t="s">
        <v>86</v>
      </c>
      <c r="C2036" s="88">
        <v>20800</v>
      </c>
      <c r="D2036" s="47">
        <v>0</v>
      </c>
    </row>
    <row r="2037" spans="1:4" s="38" customFormat="1" ht="40.5" customHeight="1" x14ac:dyDescent="0.2">
      <c r="A2037" s="51">
        <v>412000</v>
      </c>
      <c r="B2037" s="48" t="s">
        <v>199</v>
      </c>
      <c r="C2037" s="89">
        <f>SUM(C2038:C2045)</f>
        <v>276700</v>
      </c>
      <c r="D2037" s="89">
        <f>SUM(D2038:D2045)</f>
        <v>0</v>
      </c>
    </row>
    <row r="2038" spans="1:4" s="38" customFormat="1" ht="37.5" x14ac:dyDescent="0.2">
      <c r="A2038" s="53">
        <v>412200</v>
      </c>
      <c r="B2038" s="46" t="s">
        <v>208</v>
      </c>
      <c r="C2038" s="88">
        <v>102500</v>
      </c>
      <c r="D2038" s="47">
        <v>0</v>
      </c>
    </row>
    <row r="2039" spans="1:4" s="38" customFormat="1" x14ac:dyDescent="0.2">
      <c r="A2039" s="53">
        <v>412300</v>
      </c>
      <c r="B2039" s="46" t="s">
        <v>88</v>
      </c>
      <c r="C2039" s="88">
        <v>8500</v>
      </c>
      <c r="D2039" s="47">
        <v>0</v>
      </c>
    </row>
    <row r="2040" spans="1:4" s="38" customFormat="1" x14ac:dyDescent="0.2">
      <c r="A2040" s="53">
        <v>412500</v>
      </c>
      <c r="B2040" s="46" t="s">
        <v>90</v>
      </c>
      <c r="C2040" s="88">
        <v>5500</v>
      </c>
      <c r="D2040" s="47">
        <v>0</v>
      </c>
    </row>
    <row r="2041" spans="1:4" s="38" customFormat="1" x14ac:dyDescent="0.2">
      <c r="A2041" s="53">
        <v>412600</v>
      </c>
      <c r="B2041" s="46" t="s">
        <v>209</v>
      </c>
      <c r="C2041" s="88">
        <v>2500</v>
      </c>
      <c r="D2041" s="47">
        <v>0</v>
      </c>
    </row>
    <row r="2042" spans="1:4" s="38" customFormat="1" x14ac:dyDescent="0.2">
      <c r="A2042" s="53">
        <v>412700</v>
      </c>
      <c r="B2042" s="46" t="s">
        <v>196</v>
      </c>
      <c r="C2042" s="88">
        <v>155000</v>
      </c>
      <c r="D2042" s="47">
        <v>0</v>
      </c>
    </row>
    <row r="2043" spans="1:4" s="38" customFormat="1" x14ac:dyDescent="0.2">
      <c r="A2043" s="53">
        <v>412900</v>
      </c>
      <c r="B2043" s="46" t="s">
        <v>304</v>
      </c>
      <c r="C2043" s="88">
        <v>400</v>
      </c>
      <c r="D2043" s="47">
        <v>0</v>
      </c>
    </row>
    <row r="2044" spans="1:4" s="38" customFormat="1" ht="37.5" x14ac:dyDescent="0.2">
      <c r="A2044" s="53">
        <v>412900</v>
      </c>
      <c r="B2044" s="83" t="s">
        <v>305</v>
      </c>
      <c r="C2044" s="88">
        <v>300</v>
      </c>
      <c r="D2044" s="47">
        <v>0</v>
      </c>
    </row>
    <row r="2045" spans="1:4" s="38" customFormat="1" ht="37.5" x14ac:dyDescent="0.2">
      <c r="A2045" s="53">
        <v>412900</v>
      </c>
      <c r="B2045" s="83" t="s">
        <v>306</v>
      </c>
      <c r="C2045" s="88">
        <v>2000</v>
      </c>
      <c r="D2045" s="47">
        <v>0</v>
      </c>
    </row>
    <row r="2046" spans="1:4" s="49" customFormat="1" ht="19.5" x14ac:dyDescent="0.2">
      <c r="A2046" s="51">
        <v>510000</v>
      </c>
      <c r="B2046" s="48" t="s">
        <v>146</v>
      </c>
      <c r="C2046" s="89">
        <f t="shared" ref="C2046:D2047" si="437">C2047</f>
        <v>5000</v>
      </c>
      <c r="D2046" s="89">
        <f t="shared" si="437"/>
        <v>0</v>
      </c>
    </row>
    <row r="2047" spans="1:4" s="49" customFormat="1" ht="19.5" x14ac:dyDescent="0.2">
      <c r="A2047" s="51">
        <v>511000</v>
      </c>
      <c r="B2047" s="48" t="s">
        <v>147</v>
      </c>
      <c r="C2047" s="89">
        <f t="shared" si="437"/>
        <v>5000</v>
      </c>
      <c r="D2047" s="89">
        <f t="shared" si="437"/>
        <v>0</v>
      </c>
    </row>
    <row r="2048" spans="1:4" s="38" customFormat="1" x14ac:dyDescent="0.2">
      <c r="A2048" s="53">
        <v>511300</v>
      </c>
      <c r="B2048" s="46" t="s">
        <v>150</v>
      </c>
      <c r="C2048" s="88">
        <v>5000</v>
      </c>
      <c r="D2048" s="47">
        <v>0</v>
      </c>
    </row>
    <row r="2049" spans="1:4" s="49" customFormat="1" ht="19.5" x14ac:dyDescent="0.2">
      <c r="A2049" s="51">
        <v>630000</v>
      </c>
      <c r="B2049" s="48" t="s">
        <v>184</v>
      </c>
      <c r="C2049" s="89">
        <f>0+C2050</f>
        <v>0</v>
      </c>
      <c r="D2049" s="89">
        <f>0+D2050</f>
        <v>0</v>
      </c>
    </row>
    <row r="2050" spans="1:4" s="49" customFormat="1" ht="19.5" x14ac:dyDescent="0.2">
      <c r="A2050" s="51">
        <v>638000</v>
      </c>
      <c r="B2050" s="48" t="s">
        <v>121</v>
      </c>
      <c r="C2050" s="89">
        <f t="shared" ref="C2050:D2050" si="438">C2051</f>
        <v>0</v>
      </c>
      <c r="D2050" s="89">
        <f t="shared" si="438"/>
        <v>0</v>
      </c>
    </row>
    <row r="2051" spans="1:4" s="38" customFormat="1" x14ac:dyDescent="0.2">
      <c r="A2051" s="53">
        <v>638100</v>
      </c>
      <c r="B2051" s="46" t="s">
        <v>189</v>
      </c>
      <c r="C2051" s="88">
        <v>0</v>
      </c>
      <c r="D2051" s="47">
        <v>0</v>
      </c>
    </row>
    <row r="2052" spans="1:4" s="38" customFormat="1" x14ac:dyDescent="0.2">
      <c r="A2052" s="92"/>
      <c r="B2052" s="85" t="s">
        <v>222</v>
      </c>
      <c r="C2052" s="91">
        <f>C2031+C2046+C2049</f>
        <v>1299900</v>
      </c>
      <c r="D2052" s="91">
        <f>D2031+D2046+D2049</f>
        <v>0</v>
      </c>
    </row>
    <row r="2053" spans="1:4" s="38" customFormat="1" x14ac:dyDescent="0.2">
      <c r="A2053" s="57"/>
      <c r="B2053" s="34"/>
      <c r="C2053" s="82"/>
      <c r="D2053" s="82"/>
    </row>
    <row r="2054" spans="1:4" s="38" customFormat="1" x14ac:dyDescent="0.2">
      <c r="A2054" s="55"/>
      <c r="B2054" s="34"/>
      <c r="C2054" s="88"/>
      <c r="D2054" s="88"/>
    </row>
    <row r="2055" spans="1:4" s="38" customFormat="1" ht="19.5" x14ac:dyDescent="0.2">
      <c r="A2055" s="50" t="s">
        <v>608</v>
      </c>
      <c r="B2055" s="48"/>
      <c r="C2055" s="88"/>
      <c r="D2055" s="88"/>
    </row>
    <row r="2056" spans="1:4" s="38" customFormat="1" ht="19.5" x14ac:dyDescent="0.2">
      <c r="A2056" s="50" t="s">
        <v>235</v>
      </c>
      <c r="B2056" s="48"/>
      <c r="C2056" s="88"/>
      <c r="D2056" s="88"/>
    </row>
    <row r="2057" spans="1:4" s="38" customFormat="1" ht="19.5" x14ac:dyDescent="0.2">
      <c r="A2057" s="50" t="s">
        <v>368</v>
      </c>
      <c r="B2057" s="48"/>
      <c r="C2057" s="88"/>
      <c r="D2057" s="88"/>
    </row>
    <row r="2058" spans="1:4" s="38" customFormat="1" ht="19.5" x14ac:dyDescent="0.2">
      <c r="A2058" s="50" t="s">
        <v>517</v>
      </c>
      <c r="B2058" s="48"/>
      <c r="C2058" s="88"/>
      <c r="D2058" s="88"/>
    </row>
    <row r="2059" spans="1:4" s="38" customFormat="1" x14ac:dyDescent="0.2">
      <c r="A2059" s="50"/>
      <c r="B2059" s="41"/>
      <c r="C2059" s="82"/>
      <c r="D2059" s="82"/>
    </row>
    <row r="2060" spans="1:4" s="38" customFormat="1" ht="20.25" customHeight="1" x14ac:dyDescent="0.2">
      <c r="A2060" s="51">
        <v>410000</v>
      </c>
      <c r="B2060" s="43" t="s">
        <v>83</v>
      </c>
      <c r="C2060" s="89">
        <f t="shared" ref="C2060" si="439">C2061+C2066</f>
        <v>866800</v>
      </c>
      <c r="D2060" s="89">
        <f t="shared" ref="D2060" si="440">D2061+D2066</f>
        <v>0</v>
      </c>
    </row>
    <row r="2061" spans="1:4" s="38" customFormat="1" ht="19.5" x14ac:dyDescent="0.2">
      <c r="A2061" s="51">
        <v>411000</v>
      </c>
      <c r="B2061" s="43" t="s">
        <v>194</v>
      </c>
      <c r="C2061" s="89">
        <f t="shared" ref="C2061" si="441">SUM(C2062:C2065)</f>
        <v>725900</v>
      </c>
      <c r="D2061" s="89">
        <f t="shared" ref="D2061" si="442">SUM(D2062:D2065)</f>
        <v>0</v>
      </c>
    </row>
    <row r="2062" spans="1:4" s="38" customFormat="1" x14ac:dyDescent="0.2">
      <c r="A2062" s="53">
        <v>411100</v>
      </c>
      <c r="B2062" s="46" t="s">
        <v>84</v>
      </c>
      <c r="C2062" s="88">
        <v>674300</v>
      </c>
      <c r="D2062" s="47">
        <v>0</v>
      </c>
    </row>
    <row r="2063" spans="1:4" s="38" customFormat="1" ht="37.5" x14ac:dyDescent="0.2">
      <c r="A2063" s="53">
        <v>411200</v>
      </c>
      <c r="B2063" s="46" t="s">
        <v>207</v>
      </c>
      <c r="C2063" s="88">
        <v>27100</v>
      </c>
      <c r="D2063" s="47">
        <v>0</v>
      </c>
    </row>
    <row r="2064" spans="1:4" s="38" customFormat="1" ht="37.5" x14ac:dyDescent="0.2">
      <c r="A2064" s="53">
        <v>411300</v>
      </c>
      <c r="B2064" s="46" t="s">
        <v>85</v>
      </c>
      <c r="C2064" s="88">
        <v>10000</v>
      </c>
      <c r="D2064" s="47">
        <v>0</v>
      </c>
    </row>
    <row r="2065" spans="1:4" s="38" customFormat="1" x14ac:dyDescent="0.2">
      <c r="A2065" s="53">
        <v>411400</v>
      </c>
      <c r="B2065" s="46" t="s">
        <v>86</v>
      </c>
      <c r="C2065" s="88">
        <v>14500</v>
      </c>
      <c r="D2065" s="47">
        <v>0</v>
      </c>
    </row>
    <row r="2066" spans="1:4" s="38" customFormat="1" ht="40.5" customHeight="1" x14ac:dyDescent="0.2">
      <c r="A2066" s="51">
        <v>412000</v>
      </c>
      <c r="B2066" s="48" t="s">
        <v>199</v>
      </c>
      <c r="C2066" s="89">
        <f>SUM(C2067:C2075)</f>
        <v>140900</v>
      </c>
      <c r="D2066" s="89">
        <f>SUM(D2067:D2075)</f>
        <v>0</v>
      </c>
    </row>
    <row r="2067" spans="1:4" s="38" customFormat="1" ht="37.5" x14ac:dyDescent="0.2">
      <c r="A2067" s="53">
        <v>412200</v>
      </c>
      <c r="B2067" s="46" t="s">
        <v>208</v>
      </c>
      <c r="C2067" s="88">
        <v>45000</v>
      </c>
      <c r="D2067" s="47">
        <v>0</v>
      </c>
    </row>
    <row r="2068" spans="1:4" s="38" customFormat="1" x14ac:dyDescent="0.2">
      <c r="A2068" s="53">
        <v>412300</v>
      </c>
      <c r="B2068" s="46" t="s">
        <v>88</v>
      </c>
      <c r="C2068" s="88">
        <v>8200</v>
      </c>
      <c r="D2068" s="47">
        <v>0</v>
      </c>
    </row>
    <row r="2069" spans="1:4" s="38" customFormat="1" x14ac:dyDescent="0.2">
      <c r="A2069" s="53">
        <v>412500</v>
      </c>
      <c r="B2069" s="46" t="s">
        <v>90</v>
      </c>
      <c r="C2069" s="88">
        <v>2000</v>
      </c>
      <c r="D2069" s="47">
        <v>0</v>
      </c>
    </row>
    <row r="2070" spans="1:4" s="38" customFormat="1" x14ac:dyDescent="0.2">
      <c r="A2070" s="53">
        <v>412600</v>
      </c>
      <c r="B2070" s="46" t="s">
        <v>209</v>
      </c>
      <c r="C2070" s="88">
        <v>2500</v>
      </c>
      <c r="D2070" s="47">
        <v>0</v>
      </c>
    </row>
    <row r="2071" spans="1:4" s="38" customFormat="1" x14ac:dyDescent="0.2">
      <c r="A2071" s="53">
        <v>412700</v>
      </c>
      <c r="B2071" s="46" t="s">
        <v>196</v>
      </c>
      <c r="C2071" s="88">
        <v>75600</v>
      </c>
      <c r="D2071" s="47">
        <v>0</v>
      </c>
    </row>
    <row r="2072" spans="1:4" s="38" customFormat="1" x14ac:dyDescent="0.2">
      <c r="A2072" s="53">
        <v>412900</v>
      </c>
      <c r="B2072" s="83" t="s">
        <v>287</v>
      </c>
      <c r="C2072" s="88">
        <v>3000</v>
      </c>
      <c r="D2072" s="47">
        <v>0</v>
      </c>
    </row>
    <row r="2073" spans="1:4" s="38" customFormat="1" ht="37.5" x14ac:dyDescent="0.2">
      <c r="A2073" s="53">
        <v>412900</v>
      </c>
      <c r="B2073" s="83" t="s">
        <v>305</v>
      </c>
      <c r="C2073" s="88">
        <v>200</v>
      </c>
      <c r="D2073" s="47">
        <v>0</v>
      </c>
    </row>
    <row r="2074" spans="1:4" s="38" customFormat="1" ht="37.5" x14ac:dyDescent="0.2">
      <c r="A2074" s="53">
        <v>412900</v>
      </c>
      <c r="B2074" s="83" t="s">
        <v>306</v>
      </c>
      <c r="C2074" s="88">
        <v>1300</v>
      </c>
      <c r="D2074" s="47">
        <v>0</v>
      </c>
    </row>
    <row r="2075" spans="1:4" s="38" customFormat="1" x14ac:dyDescent="0.2">
      <c r="A2075" s="53">
        <v>412900</v>
      </c>
      <c r="B2075" s="46" t="s">
        <v>289</v>
      </c>
      <c r="C2075" s="88">
        <v>3100</v>
      </c>
      <c r="D2075" s="47">
        <v>0</v>
      </c>
    </row>
    <row r="2076" spans="1:4" s="49" customFormat="1" ht="19.5" x14ac:dyDescent="0.2">
      <c r="A2076" s="51">
        <v>510000</v>
      </c>
      <c r="B2076" s="48" t="s">
        <v>146</v>
      </c>
      <c r="C2076" s="89">
        <f t="shared" ref="C2076:D2077" si="443">C2077</f>
        <v>4000</v>
      </c>
      <c r="D2076" s="89">
        <f t="shared" si="443"/>
        <v>0</v>
      </c>
    </row>
    <row r="2077" spans="1:4" s="49" customFormat="1" ht="19.5" x14ac:dyDescent="0.2">
      <c r="A2077" s="51">
        <v>511000</v>
      </c>
      <c r="B2077" s="48" t="s">
        <v>147</v>
      </c>
      <c r="C2077" s="89">
        <f t="shared" si="443"/>
        <v>4000</v>
      </c>
      <c r="D2077" s="89">
        <f t="shared" si="443"/>
        <v>0</v>
      </c>
    </row>
    <row r="2078" spans="1:4" s="38" customFormat="1" x14ac:dyDescent="0.2">
      <c r="A2078" s="53">
        <v>511300</v>
      </c>
      <c r="B2078" s="46" t="s">
        <v>150</v>
      </c>
      <c r="C2078" s="88">
        <v>4000</v>
      </c>
      <c r="D2078" s="47">
        <v>0</v>
      </c>
    </row>
    <row r="2079" spans="1:4" s="49" customFormat="1" ht="19.5" x14ac:dyDescent="0.2">
      <c r="A2079" s="51">
        <v>630000</v>
      </c>
      <c r="B2079" s="48" t="s">
        <v>184</v>
      </c>
      <c r="C2079" s="89">
        <f>C2080+C2082</f>
        <v>30000</v>
      </c>
      <c r="D2079" s="89">
        <f>D2080+D2082</f>
        <v>2000</v>
      </c>
    </row>
    <row r="2080" spans="1:4" s="49" customFormat="1" ht="19.5" x14ac:dyDescent="0.2">
      <c r="A2080" s="51">
        <v>631000</v>
      </c>
      <c r="B2080" s="48" t="s">
        <v>120</v>
      </c>
      <c r="C2080" s="89">
        <f>0+C2081</f>
        <v>0</v>
      </c>
      <c r="D2080" s="89">
        <f>0+D2081</f>
        <v>2000</v>
      </c>
    </row>
    <row r="2081" spans="1:4" s="38" customFormat="1" x14ac:dyDescent="0.2">
      <c r="A2081" s="53">
        <v>631200</v>
      </c>
      <c r="B2081" s="46" t="s">
        <v>187</v>
      </c>
      <c r="C2081" s="88">
        <v>0</v>
      </c>
      <c r="D2081" s="88">
        <v>2000</v>
      </c>
    </row>
    <row r="2082" spans="1:4" s="49" customFormat="1" ht="19.5" x14ac:dyDescent="0.2">
      <c r="A2082" s="51">
        <v>638000</v>
      </c>
      <c r="B2082" s="48" t="s">
        <v>121</v>
      </c>
      <c r="C2082" s="89">
        <f t="shared" ref="C2082:D2082" si="444">C2083</f>
        <v>30000</v>
      </c>
      <c r="D2082" s="89">
        <f t="shared" si="444"/>
        <v>0</v>
      </c>
    </row>
    <row r="2083" spans="1:4" s="38" customFormat="1" x14ac:dyDescent="0.2">
      <c r="A2083" s="53">
        <v>638100</v>
      </c>
      <c r="B2083" s="46" t="s">
        <v>189</v>
      </c>
      <c r="C2083" s="88">
        <v>30000</v>
      </c>
      <c r="D2083" s="47">
        <v>0</v>
      </c>
    </row>
    <row r="2084" spans="1:4" s="38" customFormat="1" x14ac:dyDescent="0.2">
      <c r="A2084" s="92"/>
      <c r="B2084" s="85" t="s">
        <v>222</v>
      </c>
      <c r="C2084" s="91">
        <f>C2060+C2076+C2079</f>
        <v>900800</v>
      </c>
      <c r="D2084" s="91">
        <f>D2060+D2076+D2079</f>
        <v>2000</v>
      </c>
    </row>
    <row r="2085" spans="1:4" s="38" customFormat="1" ht="19.5" x14ac:dyDescent="0.2">
      <c r="A2085" s="96"/>
      <c r="B2085" s="34"/>
      <c r="C2085" s="82"/>
      <c r="D2085" s="82"/>
    </row>
    <row r="2086" spans="1:4" s="38" customFormat="1" x14ac:dyDescent="0.2">
      <c r="A2086" s="55"/>
      <c r="B2086" s="34"/>
      <c r="C2086" s="88"/>
      <c r="D2086" s="88"/>
    </row>
    <row r="2087" spans="1:4" s="38" customFormat="1" ht="19.5" x14ac:dyDescent="0.2">
      <c r="A2087" s="50" t="s">
        <v>609</v>
      </c>
      <c r="B2087" s="48"/>
      <c r="C2087" s="88"/>
      <c r="D2087" s="88"/>
    </row>
    <row r="2088" spans="1:4" s="38" customFormat="1" ht="19.5" x14ac:dyDescent="0.2">
      <c r="A2088" s="50" t="s">
        <v>235</v>
      </c>
      <c r="B2088" s="48"/>
      <c r="C2088" s="88"/>
      <c r="D2088" s="88"/>
    </row>
    <row r="2089" spans="1:4" s="38" customFormat="1" ht="19.5" x14ac:dyDescent="0.2">
      <c r="A2089" s="50" t="s">
        <v>369</v>
      </c>
      <c r="B2089" s="48"/>
      <c r="C2089" s="88"/>
      <c r="D2089" s="88"/>
    </row>
    <row r="2090" spans="1:4" s="38" customFormat="1" ht="19.5" x14ac:dyDescent="0.2">
      <c r="A2090" s="50" t="s">
        <v>517</v>
      </c>
      <c r="B2090" s="48"/>
      <c r="C2090" s="88"/>
      <c r="D2090" s="88"/>
    </row>
    <row r="2091" spans="1:4" s="38" customFormat="1" x14ac:dyDescent="0.2">
      <c r="A2091" s="50"/>
      <c r="B2091" s="41"/>
      <c r="C2091" s="82"/>
      <c r="D2091" s="82"/>
    </row>
    <row r="2092" spans="1:4" s="38" customFormat="1" ht="20.25" customHeight="1" x14ac:dyDescent="0.2">
      <c r="A2092" s="51">
        <v>410000</v>
      </c>
      <c r="B2092" s="43" t="s">
        <v>83</v>
      </c>
      <c r="C2092" s="89">
        <f t="shared" ref="C2092" si="445">C2093+C2098+C2113</f>
        <v>7518500</v>
      </c>
      <c r="D2092" s="89">
        <f t="shared" ref="D2092" si="446">D2093+D2098+D2113</f>
        <v>166300</v>
      </c>
    </row>
    <row r="2093" spans="1:4" s="38" customFormat="1" ht="19.5" x14ac:dyDescent="0.2">
      <c r="A2093" s="51">
        <v>411000</v>
      </c>
      <c r="B2093" s="43" t="s">
        <v>194</v>
      </c>
      <c r="C2093" s="89">
        <f t="shared" ref="C2093" si="447">SUM(C2094:C2097)</f>
        <v>6734500</v>
      </c>
      <c r="D2093" s="89">
        <f t="shared" ref="D2093" si="448">SUM(D2094:D2097)</f>
        <v>0</v>
      </c>
    </row>
    <row r="2094" spans="1:4" s="38" customFormat="1" x14ac:dyDescent="0.2">
      <c r="A2094" s="53">
        <v>411100</v>
      </c>
      <c r="B2094" s="46" t="s">
        <v>84</v>
      </c>
      <c r="C2094" s="88">
        <v>6274500</v>
      </c>
      <c r="D2094" s="47">
        <v>0</v>
      </c>
    </row>
    <row r="2095" spans="1:4" s="38" customFormat="1" ht="37.5" x14ac:dyDescent="0.2">
      <c r="A2095" s="53">
        <v>411200</v>
      </c>
      <c r="B2095" s="46" t="s">
        <v>207</v>
      </c>
      <c r="C2095" s="88">
        <v>160000</v>
      </c>
      <c r="D2095" s="47">
        <v>0</v>
      </c>
    </row>
    <row r="2096" spans="1:4" s="38" customFormat="1" ht="37.5" x14ac:dyDescent="0.2">
      <c r="A2096" s="53">
        <v>411300</v>
      </c>
      <c r="B2096" s="46" t="s">
        <v>85</v>
      </c>
      <c r="C2096" s="88">
        <v>180000</v>
      </c>
      <c r="D2096" s="47">
        <v>0</v>
      </c>
    </row>
    <row r="2097" spans="1:4" s="38" customFormat="1" x14ac:dyDescent="0.2">
      <c r="A2097" s="53">
        <v>411400</v>
      </c>
      <c r="B2097" s="46" t="s">
        <v>86</v>
      </c>
      <c r="C2097" s="88">
        <v>120000</v>
      </c>
      <c r="D2097" s="47">
        <v>0</v>
      </c>
    </row>
    <row r="2098" spans="1:4" s="38" customFormat="1" ht="40.5" customHeight="1" x14ac:dyDescent="0.2">
      <c r="A2098" s="51">
        <v>412000</v>
      </c>
      <c r="B2098" s="48" t="s">
        <v>199</v>
      </c>
      <c r="C2098" s="89">
        <f t="shared" ref="C2098:D2098" si="449">SUM(C2099:C2112)</f>
        <v>755000</v>
      </c>
      <c r="D2098" s="89">
        <f t="shared" si="449"/>
        <v>166300</v>
      </c>
    </row>
    <row r="2099" spans="1:4" s="38" customFormat="1" x14ac:dyDescent="0.2">
      <c r="A2099" s="53">
        <v>412100</v>
      </c>
      <c r="B2099" s="46" t="s">
        <v>87</v>
      </c>
      <c r="C2099" s="88">
        <v>0</v>
      </c>
      <c r="D2099" s="88">
        <v>4800</v>
      </c>
    </row>
    <row r="2100" spans="1:4" s="38" customFormat="1" ht="37.5" x14ac:dyDescent="0.2">
      <c r="A2100" s="53">
        <v>412200</v>
      </c>
      <c r="B2100" s="46" t="s">
        <v>208</v>
      </c>
      <c r="C2100" s="88">
        <v>425000</v>
      </c>
      <c r="D2100" s="88">
        <v>15800</v>
      </c>
    </row>
    <row r="2101" spans="1:4" s="38" customFormat="1" x14ac:dyDescent="0.2">
      <c r="A2101" s="53">
        <v>412300</v>
      </c>
      <c r="B2101" s="46" t="s">
        <v>88</v>
      </c>
      <c r="C2101" s="88">
        <v>62000</v>
      </c>
      <c r="D2101" s="88">
        <v>11600</v>
      </c>
    </row>
    <row r="2102" spans="1:4" s="38" customFormat="1" x14ac:dyDescent="0.2">
      <c r="A2102" s="53">
        <v>412400</v>
      </c>
      <c r="B2102" s="46" t="s">
        <v>89</v>
      </c>
      <c r="C2102" s="88">
        <v>60000</v>
      </c>
      <c r="D2102" s="88">
        <v>10400</v>
      </c>
    </row>
    <row r="2103" spans="1:4" s="38" customFormat="1" x14ac:dyDescent="0.2">
      <c r="A2103" s="53">
        <v>412500</v>
      </c>
      <c r="B2103" s="46" t="s">
        <v>90</v>
      </c>
      <c r="C2103" s="88">
        <v>35000</v>
      </c>
      <c r="D2103" s="88">
        <v>22000</v>
      </c>
    </row>
    <row r="2104" spans="1:4" s="38" customFormat="1" x14ac:dyDescent="0.2">
      <c r="A2104" s="53">
        <v>412600</v>
      </c>
      <c r="B2104" s="46" t="s">
        <v>209</v>
      </c>
      <c r="C2104" s="88">
        <v>40000</v>
      </c>
      <c r="D2104" s="88">
        <v>5000</v>
      </c>
    </row>
    <row r="2105" spans="1:4" s="38" customFormat="1" x14ac:dyDescent="0.2">
      <c r="A2105" s="53">
        <v>412700</v>
      </c>
      <c r="B2105" s="46" t="s">
        <v>196</v>
      </c>
      <c r="C2105" s="88">
        <v>75000</v>
      </c>
      <c r="D2105" s="88">
        <v>19500</v>
      </c>
    </row>
    <row r="2106" spans="1:4" s="38" customFormat="1" ht="37.5" x14ac:dyDescent="0.2">
      <c r="A2106" s="53">
        <v>412800</v>
      </c>
      <c r="B2106" s="46" t="s">
        <v>210</v>
      </c>
      <c r="C2106" s="88">
        <v>0</v>
      </c>
      <c r="D2106" s="88">
        <v>2000</v>
      </c>
    </row>
    <row r="2107" spans="1:4" s="38" customFormat="1" x14ac:dyDescent="0.2">
      <c r="A2107" s="53">
        <v>412900</v>
      </c>
      <c r="B2107" s="83" t="s">
        <v>518</v>
      </c>
      <c r="C2107" s="88">
        <v>0</v>
      </c>
      <c r="D2107" s="88">
        <v>1600</v>
      </c>
    </row>
    <row r="2108" spans="1:4" s="38" customFormat="1" x14ac:dyDescent="0.2">
      <c r="A2108" s="53">
        <v>412900</v>
      </c>
      <c r="B2108" s="83" t="s">
        <v>287</v>
      </c>
      <c r="C2108" s="88">
        <v>41000</v>
      </c>
      <c r="D2108" s="88">
        <v>54000</v>
      </c>
    </row>
    <row r="2109" spans="1:4" s="38" customFormat="1" x14ac:dyDescent="0.2">
      <c r="A2109" s="53">
        <v>412900</v>
      </c>
      <c r="B2109" s="83" t="s">
        <v>304</v>
      </c>
      <c r="C2109" s="88">
        <v>0</v>
      </c>
      <c r="D2109" s="88">
        <v>8400</v>
      </c>
    </row>
    <row r="2110" spans="1:4" s="38" customFormat="1" ht="37.5" x14ac:dyDescent="0.2">
      <c r="A2110" s="53">
        <v>412900</v>
      </c>
      <c r="B2110" s="83" t="s">
        <v>305</v>
      </c>
      <c r="C2110" s="88">
        <v>5000</v>
      </c>
      <c r="D2110" s="88">
        <v>5500</v>
      </c>
    </row>
    <row r="2111" spans="1:4" s="38" customFormat="1" ht="37.5" x14ac:dyDescent="0.2">
      <c r="A2111" s="53">
        <v>412900</v>
      </c>
      <c r="B2111" s="83" t="s">
        <v>306</v>
      </c>
      <c r="C2111" s="88">
        <v>10000</v>
      </c>
      <c r="D2111" s="88">
        <v>0</v>
      </c>
    </row>
    <row r="2112" spans="1:4" s="38" customFormat="1" x14ac:dyDescent="0.2">
      <c r="A2112" s="53">
        <v>412900</v>
      </c>
      <c r="B2112" s="46" t="s">
        <v>289</v>
      </c>
      <c r="C2112" s="88">
        <v>2000</v>
      </c>
      <c r="D2112" s="88">
        <v>5700</v>
      </c>
    </row>
    <row r="2113" spans="1:4" s="49" customFormat="1" ht="39" x14ac:dyDescent="0.2">
      <c r="A2113" s="51">
        <v>418000</v>
      </c>
      <c r="B2113" s="48" t="s">
        <v>203</v>
      </c>
      <c r="C2113" s="89">
        <f t="shared" ref="C2113:D2113" si="450">C2114</f>
        <v>29000</v>
      </c>
      <c r="D2113" s="89">
        <f t="shared" si="450"/>
        <v>0</v>
      </c>
    </row>
    <row r="2114" spans="1:4" s="38" customFormat="1" x14ac:dyDescent="0.2">
      <c r="A2114" s="53">
        <v>418400</v>
      </c>
      <c r="B2114" s="46" t="s">
        <v>141</v>
      </c>
      <c r="C2114" s="88">
        <v>29000</v>
      </c>
      <c r="D2114" s="47">
        <v>0</v>
      </c>
    </row>
    <row r="2115" spans="1:4" s="38" customFormat="1" ht="30" customHeight="1" x14ac:dyDescent="0.2">
      <c r="A2115" s="51">
        <v>510000</v>
      </c>
      <c r="B2115" s="48" t="s">
        <v>146</v>
      </c>
      <c r="C2115" s="89">
        <f>C2116+C2119+0</f>
        <v>930000</v>
      </c>
      <c r="D2115" s="89">
        <f>D2116+D2119+0</f>
        <v>638100</v>
      </c>
    </row>
    <row r="2116" spans="1:4" s="38" customFormat="1" ht="19.5" x14ac:dyDescent="0.2">
      <c r="A2116" s="51">
        <v>511000</v>
      </c>
      <c r="B2116" s="48" t="s">
        <v>147</v>
      </c>
      <c r="C2116" s="89">
        <f>SUM(C2117:C2118)</f>
        <v>60000</v>
      </c>
      <c r="D2116" s="89">
        <f>SUM(D2117:D2118)</f>
        <v>21500</v>
      </c>
    </row>
    <row r="2117" spans="1:4" s="38" customFormat="1" ht="37.5" x14ac:dyDescent="0.2">
      <c r="A2117" s="53">
        <v>511200</v>
      </c>
      <c r="B2117" s="46" t="s">
        <v>149</v>
      </c>
      <c r="C2117" s="88">
        <v>30000</v>
      </c>
      <c r="D2117" s="47">
        <v>0</v>
      </c>
    </row>
    <row r="2118" spans="1:4" s="38" customFormat="1" x14ac:dyDescent="0.2">
      <c r="A2118" s="53">
        <v>511300</v>
      </c>
      <c r="B2118" s="46" t="s">
        <v>150</v>
      </c>
      <c r="C2118" s="88">
        <v>30000</v>
      </c>
      <c r="D2118" s="88">
        <v>21500</v>
      </c>
    </row>
    <row r="2119" spans="1:4" s="49" customFormat="1" ht="39" x14ac:dyDescent="0.2">
      <c r="A2119" s="51">
        <v>516000</v>
      </c>
      <c r="B2119" s="48" t="s">
        <v>157</v>
      </c>
      <c r="C2119" s="89">
        <f t="shared" ref="C2119:D2119" si="451">C2120</f>
        <v>870000</v>
      </c>
      <c r="D2119" s="89">
        <f t="shared" si="451"/>
        <v>616600</v>
      </c>
    </row>
    <row r="2120" spans="1:4" s="38" customFormat="1" x14ac:dyDescent="0.2">
      <c r="A2120" s="53">
        <v>516100</v>
      </c>
      <c r="B2120" s="46" t="s">
        <v>157</v>
      </c>
      <c r="C2120" s="88">
        <v>870000</v>
      </c>
      <c r="D2120" s="88">
        <v>616600</v>
      </c>
    </row>
    <row r="2121" spans="1:4" s="49" customFormat="1" ht="39" x14ac:dyDescent="0.2">
      <c r="A2121" s="51">
        <v>580000</v>
      </c>
      <c r="B2121" s="48" t="s">
        <v>159</v>
      </c>
      <c r="C2121" s="89">
        <f t="shared" ref="C2121:D2122" si="452">C2122</f>
        <v>170000</v>
      </c>
      <c r="D2121" s="89">
        <f t="shared" si="452"/>
        <v>0</v>
      </c>
    </row>
    <row r="2122" spans="1:4" s="49" customFormat="1" ht="39" x14ac:dyDescent="0.2">
      <c r="A2122" s="51">
        <v>581000</v>
      </c>
      <c r="B2122" s="48" t="s">
        <v>160</v>
      </c>
      <c r="C2122" s="89">
        <f t="shared" si="452"/>
        <v>170000</v>
      </c>
      <c r="D2122" s="89">
        <f t="shared" si="452"/>
        <v>0</v>
      </c>
    </row>
    <row r="2123" spans="1:4" s="38" customFormat="1" ht="37.5" x14ac:dyDescent="0.2">
      <c r="A2123" s="53">
        <v>581200</v>
      </c>
      <c r="B2123" s="46" t="s">
        <v>161</v>
      </c>
      <c r="C2123" s="88">
        <v>170000</v>
      </c>
      <c r="D2123" s="47">
        <v>0</v>
      </c>
    </row>
    <row r="2124" spans="1:4" s="49" customFormat="1" ht="19.5" x14ac:dyDescent="0.2">
      <c r="A2124" s="51">
        <v>630000</v>
      </c>
      <c r="B2124" s="48" t="s">
        <v>184</v>
      </c>
      <c r="C2124" s="89">
        <f>C2125+C2127</f>
        <v>80000</v>
      </c>
      <c r="D2124" s="89">
        <f>D2125+D2127</f>
        <v>129800</v>
      </c>
    </row>
    <row r="2125" spans="1:4" s="49" customFormat="1" ht="19.5" x14ac:dyDescent="0.2">
      <c r="A2125" s="51">
        <v>631000</v>
      </c>
      <c r="B2125" s="48" t="s">
        <v>120</v>
      </c>
      <c r="C2125" s="89">
        <f>0</f>
        <v>0</v>
      </c>
      <c r="D2125" s="89">
        <f>0+D2126</f>
        <v>129800</v>
      </c>
    </row>
    <row r="2126" spans="1:4" s="38" customFormat="1" x14ac:dyDescent="0.2">
      <c r="A2126" s="53">
        <v>631100</v>
      </c>
      <c r="B2126" s="46" t="s">
        <v>186</v>
      </c>
      <c r="C2126" s="88">
        <v>0</v>
      </c>
      <c r="D2126" s="88">
        <v>129800</v>
      </c>
    </row>
    <row r="2127" spans="1:4" s="49" customFormat="1" ht="19.5" x14ac:dyDescent="0.2">
      <c r="A2127" s="51">
        <v>638000</v>
      </c>
      <c r="B2127" s="48" t="s">
        <v>121</v>
      </c>
      <c r="C2127" s="89">
        <f t="shared" ref="C2127:D2127" si="453">C2128</f>
        <v>80000</v>
      </c>
      <c r="D2127" s="89">
        <f t="shared" si="453"/>
        <v>0</v>
      </c>
    </row>
    <row r="2128" spans="1:4" s="38" customFormat="1" x14ac:dyDescent="0.2">
      <c r="A2128" s="53">
        <v>638100</v>
      </c>
      <c r="B2128" s="46" t="s">
        <v>189</v>
      </c>
      <c r="C2128" s="88">
        <v>80000</v>
      </c>
      <c r="D2128" s="47">
        <v>0</v>
      </c>
    </row>
    <row r="2129" spans="1:4" s="38" customFormat="1" x14ac:dyDescent="0.2">
      <c r="A2129" s="92"/>
      <c r="B2129" s="85" t="s">
        <v>222</v>
      </c>
      <c r="C2129" s="91">
        <f>C2092+C2115+C2121+C2124</f>
        <v>8698500</v>
      </c>
      <c r="D2129" s="91">
        <f>D2092+D2115+D2121+D2124</f>
        <v>934200</v>
      </c>
    </row>
    <row r="2130" spans="1:4" s="38" customFormat="1" x14ac:dyDescent="0.2">
      <c r="A2130" s="57"/>
      <c r="B2130" s="34"/>
      <c r="C2130" s="82"/>
      <c r="D2130" s="82"/>
    </row>
    <row r="2131" spans="1:4" s="38" customFormat="1" x14ac:dyDescent="0.2">
      <c r="A2131" s="55"/>
      <c r="B2131" s="34"/>
      <c r="C2131" s="88"/>
      <c r="D2131" s="88"/>
    </row>
    <row r="2132" spans="1:4" s="38" customFormat="1" ht="19.5" x14ac:dyDescent="0.2">
      <c r="A2132" s="50" t="s">
        <v>610</v>
      </c>
      <c r="B2132" s="48"/>
      <c r="C2132" s="88"/>
      <c r="D2132" s="88"/>
    </row>
    <row r="2133" spans="1:4" s="38" customFormat="1" ht="19.5" x14ac:dyDescent="0.2">
      <c r="A2133" s="50" t="s">
        <v>235</v>
      </c>
      <c r="B2133" s="48"/>
      <c r="C2133" s="88"/>
      <c r="D2133" s="88"/>
    </row>
    <row r="2134" spans="1:4" s="38" customFormat="1" ht="19.5" x14ac:dyDescent="0.2">
      <c r="A2134" s="50" t="s">
        <v>370</v>
      </c>
      <c r="B2134" s="48"/>
      <c r="C2134" s="88"/>
      <c r="D2134" s="88"/>
    </row>
    <row r="2135" spans="1:4" s="38" customFormat="1" ht="19.5" x14ac:dyDescent="0.2">
      <c r="A2135" s="50" t="s">
        <v>517</v>
      </c>
      <c r="B2135" s="48"/>
      <c r="C2135" s="88"/>
      <c r="D2135" s="88"/>
    </row>
    <row r="2136" spans="1:4" s="38" customFormat="1" x14ac:dyDescent="0.2">
      <c r="A2136" s="50"/>
      <c r="B2136" s="41"/>
      <c r="C2136" s="82"/>
      <c r="D2136" s="82"/>
    </row>
    <row r="2137" spans="1:4" s="38" customFormat="1" ht="20.25" customHeight="1" x14ac:dyDescent="0.2">
      <c r="A2137" s="51">
        <v>410000</v>
      </c>
      <c r="B2137" s="43" t="s">
        <v>83</v>
      </c>
      <c r="C2137" s="89">
        <f>C2138+C2143+C2158+C2160</f>
        <v>7837200</v>
      </c>
      <c r="D2137" s="89">
        <f>D2138+D2143+D2158+D2160</f>
        <v>435200</v>
      </c>
    </row>
    <row r="2138" spans="1:4" s="38" customFormat="1" ht="19.5" x14ac:dyDescent="0.2">
      <c r="A2138" s="51">
        <v>411000</v>
      </c>
      <c r="B2138" s="43" t="s">
        <v>194</v>
      </c>
      <c r="C2138" s="89">
        <f t="shared" ref="C2138" si="454">SUM(C2139:C2142)</f>
        <v>6656300</v>
      </c>
      <c r="D2138" s="89">
        <f t="shared" ref="D2138" si="455">SUM(D2139:D2142)</f>
        <v>0</v>
      </c>
    </row>
    <row r="2139" spans="1:4" s="38" customFormat="1" x14ac:dyDescent="0.2">
      <c r="A2139" s="53">
        <v>411100</v>
      </c>
      <c r="B2139" s="46" t="s">
        <v>84</v>
      </c>
      <c r="C2139" s="88">
        <v>6295300</v>
      </c>
      <c r="D2139" s="47">
        <v>0</v>
      </c>
    </row>
    <row r="2140" spans="1:4" s="38" customFormat="1" ht="37.5" x14ac:dyDescent="0.2">
      <c r="A2140" s="53">
        <v>411200</v>
      </c>
      <c r="B2140" s="46" t="s">
        <v>207</v>
      </c>
      <c r="C2140" s="88">
        <v>121000</v>
      </c>
      <c r="D2140" s="47">
        <v>0</v>
      </c>
    </row>
    <row r="2141" spans="1:4" s="38" customFormat="1" ht="37.5" x14ac:dyDescent="0.2">
      <c r="A2141" s="53">
        <v>411300</v>
      </c>
      <c r="B2141" s="46" t="s">
        <v>85</v>
      </c>
      <c r="C2141" s="88">
        <v>155000</v>
      </c>
      <c r="D2141" s="47">
        <v>0</v>
      </c>
    </row>
    <row r="2142" spans="1:4" s="38" customFormat="1" x14ac:dyDescent="0.2">
      <c r="A2142" s="53">
        <v>411400</v>
      </c>
      <c r="B2142" s="46" t="s">
        <v>86</v>
      </c>
      <c r="C2142" s="88">
        <v>85000</v>
      </c>
      <c r="D2142" s="47">
        <v>0</v>
      </c>
    </row>
    <row r="2143" spans="1:4" s="38" customFormat="1" ht="40.5" customHeight="1" x14ac:dyDescent="0.2">
      <c r="A2143" s="51">
        <v>412000</v>
      </c>
      <c r="B2143" s="48" t="s">
        <v>199</v>
      </c>
      <c r="C2143" s="89">
        <f>SUM(C2144:C2157)</f>
        <v>1129900</v>
      </c>
      <c r="D2143" s="89">
        <f>SUM(D2144:D2157)</f>
        <v>414200</v>
      </c>
    </row>
    <row r="2144" spans="1:4" s="38" customFormat="1" x14ac:dyDescent="0.2">
      <c r="A2144" s="53">
        <v>412100</v>
      </c>
      <c r="B2144" s="46" t="s">
        <v>87</v>
      </c>
      <c r="C2144" s="88">
        <v>1200</v>
      </c>
      <c r="D2144" s="88">
        <v>4400</v>
      </c>
    </row>
    <row r="2145" spans="1:4" s="38" customFormat="1" ht="37.5" x14ac:dyDescent="0.2">
      <c r="A2145" s="53">
        <v>412200</v>
      </c>
      <c r="B2145" s="46" t="s">
        <v>208</v>
      </c>
      <c r="C2145" s="88">
        <v>765000</v>
      </c>
      <c r="D2145" s="88">
        <v>112400</v>
      </c>
    </row>
    <row r="2146" spans="1:4" s="38" customFormat="1" x14ac:dyDescent="0.2">
      <c r="A2146" s="53">
        <v>412300</v>
      </c>
      <c r="B2146" s="46" t="s">
        <v>88</v>
      </c>
      <c r="C2146" s="88">
        <v>40000</v>
      </c>
      <c r="D2146" s="88">
        <v>4100</v>
      </c>
    </row>
    <row r="2147" spans="1:4" s="38" customFormat="1" x14ac:dyDescent="0.2">
      <c r="A2147" s="53">
        <v>412400</v>
      </c>
      <c r="B2147" s="46" t="s">
        <v>89</v>
      </c>
      <c r="C2147" s="88">
        <v>70000</v>
      </c>
      <c r="D2147" s="88">
        <v>15800</v>
      </c>
    </row>
    <row r="2148" spans="1:4" s="38" customFormat="1" x14ac:dyDescent="0.2">
      <c r="A2148" s="53">
        <v>412500</v>
      </c>
      <c r="B2148" s="46" t="s">
        <v>90</v>
      </c>
      <c r="C2148" s="88">
        <v>14700</v>
      </c>
      <c r="D2148" s="88">
        <v>24100</v>
      </c>
    </row>
    <row r="2149" spans="1:4" s="38" customFormat="1" x14ac:dyDescent="0.2">
      <c r="A2149" s="53">
        <v>412600</v>
      </c>
      <c r="B2149" s="46" t="s">
        <v>209</v>
      </c>
      <c r="C2149" s="88">
        <v>8000</v>
      </c>
      <c r="D2149" s="88">
        <v>6700</v>
      </c>
    </row>
    <row r="2150" spans="1:4" s="38" customFormat="1" x14ac:dyDescent="0.2">
      <c r="A2150" s="53">
        <v>412700</v>
      </c>
      <c r="B2150" s="46" t="s">
        <v>196</v>
      </c>
      <c r="C2150" s="88">
        <v>150000</v>
      </c>
      <c r="D2150" s="88">
        <v>40400</v>
      </c>
    </row>
    <row r="2151" spans="1:4" s="38" customFormat="1" ht="37.5" x14ac:dyDescent="0.2">
      <c r="A2151" s="53">
        <v>412800</v>
      </c>
      <c r="B2151" s="46" t="s">
        <v>210</v>
      </c>
      <c r="C2151" s="88">
        <v>0</v>
      </c>
      <c r="D2151" s="88">
        <v>1300</v>
      </c>
    </row>
    <row r="2152" spans="1:4" s="38" customFormat="1" x14ac:dyDescent="0.2">
      <c r="A2152" s="53">
        <v>412900</v>
      </c>
      <c r="B2152" s="83" t="s">
        <v>518</v>
      </c>
      <c r="C2152" s="88">
        <v>0</v>
      </c>
      <c r="D2152" s="88">
        <v>1900</v>
      </c>
    </row>
    <row r="2153" spans="1:4" s="38" customFormat="1" x14ac:dyDescent="0.2">
      <c r="A2153" s="53">
        <v>412900</v>
      </c>
      <c r="B2153" s="83" t="s">
        <v>287</v>
      </c>
      <c r="C2153" s="88">
        <v>60000</v>
      </c>
      <c r="D2153" s="88">
        <v>179500</v>
      </c>
    </row>
    <row r="2154" spans="1:4" s="38" customFormat="1" x14ac:dyDescent="0.2">
      <c r="A2154" s="53">
        <v>412900</v>
      </c>
      <c r="B2154" s="83" t="s">
        <v>304</v>
      </c>
      <c r="C2154" s="88">
        <v>0</v>
      </c>
      <c r="D2154" s="88">
        <v>16000</v>
      </c>
    </row>
    <row r="2155" spans="1:4" s="38" customFormat="1" ht="37.5" x14ac:dyDescent="0.2">
      <c r="A2155" s="53">
        <v>412900</v>
      </c>
      <c r="B2155" s="83" t="s">
        <v>305</v>
      </c>
      <c r="C2155" s="88">
        <v>9000</v>
      </c>
      <c r="D2155" s="88">
        <v>5600</v>
      </c>
    </row>
    <row r="2156" spans="1:4" s="38" customFormat="1" ht="37.5" x14ac:dyDescent="0.2">
      <c r="A2156" s="53">
        <v>412900</v>
      </c>
      <c r="B2156" s="83" t="s">
        <v>306</v>
      </c>
      <c r="C2156" s="88">
        <v>12000</v>
      </c>
      <c r="D2156" s="88">
        <v>0</v>
      </c>
    </row>
    <row r="2157" spans="1:4" s="38" customFormat="1" x14ac:dyDescent="0.2">
      <c r="A2157" s="53">
        <v>412900</v>
      </c>
      <c r="B2157" s="46" t="s">
        <v>289</v>
      </c>
      <c r="C2157" s="88">
        <v>0</v>
      </c>
      <c r="D2157" s="88">
        <v>2000</v>
      </c>
    </row>
    <row r="2158" spans="1:4" s="49" customFormat="1" ht="19.5" x14ac:dyDescent="0.2">
      <c r="A2158" s="51">
        <v>413000</v>
      </c>
      <c r="B2158" s="48" t="s">
        <v>200</v>
      </c>
      <c r="C2158" s="89">
        <f t="shared" ref="C2158:D2158" si="456">C2159</f>
        <v>10000</v>
      </c>
      <c r="D2158" s="89">
        <f t="shared" si="456"/>
        <v>21000</v>
      </c>
    </row>
    <row r="2159" spans="1:4" s="38" customFormat="1" x14ac:dyDescent="0.2">
      <c r="A2159" s="53">
        <v>413900</v>
      </c>
      <c r="B2159" s="46" t="s">
        <v>95</v>
      </c>
      <c r="C2159" s="88">
        <v>10000</v>
      </c>
      <c r="D2159" s="88">
        <v>21000</v>
      </c>
    </row>
    <row r="2160" spans="1:4" s="49" customFormat="1" ht="39" x14ac:dyDescent="0.2">
      <c r="A2160" s="51">
        <v>418000</v>
      </c>
      <c r="B2160" s="48" t="s">
        <v>203</v>
      </c>
      <c r="C2160" s="89">
        <f t="shared" ref="C2160:D2160" si="457">C2161</f>
        <v>41000</v>
      </c>
      <c r="D2160" s="89">
        <f t="shared" si="457"/>
        <v>0</v>
      </c>
    </row>
    <row r="2161" spans="1:4" s="38" customFormat="1" x14ac:dyDescent="0.2">
      <c r="A2161" s="53">
        <v>418400</v>
      </c>
      <c r="B2161" s="46" t="s">
        <v>141</v>
      </c>
      <c r="C2161" s="88">
        <v>41000</v>
      </c>
      <c r="D2161" s="47">
        <v>0</v>
      </c>
    </row>
    <row r="2162" spans="1:4" s="38" customFormat="1" ht="40.5" customHeight="1" x14ac:dyDescent="0.2">
      <c r="A2162" s="51">
        <v>510000</v>
      </c>
      <c r="B2162" s="48" t="s">
        <v>146</v>
      </c>
      <c r="C2162" s="89">
        <f t="shared" ref="C2162" si="458">C2163+C2166</f>
        <v>460000</v>
      </c>
      <c r="D2162" s="89">
        <f t="shared" ref="D2162" si="459">D2163+D2166</f>
        <v>0</v>
      </c>
    </row>
    <row r="2163" spans="1:4" s="38" customFormat="1" ht="19.5" x14ac:dyDescent="0.2">
      <c r="A2163" s="51">
        <v>511000</v>
      </c>
      <c r="B2163" s="48" t="s">
        <v>147</v>
      </c>
      <c r="C2163" s="89">
        <f t="shared" ref="C2163" si="460">SUM(C2164:C2165)</f>
        <v>50000</v>
      </c>
      <c r="D2163" s="89">
        <f t="shared" ref="D2163" si="461">SUM(D2164:D2165)</f>
        <v>0</v>
      </c>
    </row>
    <row r="2164" spans="1:4" s="38" customFormat="1" ht="37.5" x14ac:dyDescent="0.2">
      <c r="A2164" s="53">
        <v>511200</v>
      </c>
      <c r="B2164" s="46" t="s">
        <v>149</v>
      </c>
      <c r="C2164" s="88">
        <v>30000</v>
      </c>
      <c r="D2164" s="47">
        <v>0</v>
      </c>
    </row>
    <row r="2165" spans="1:4" s="38" customFormat="1" x14ac:dyDescent="0.2">
      <c r="A2165" s="53">
        <v>511300</v>
      </c>
      <c r="B2165" s="46" t="s">
        <v>150</v>
      </c>
      <c r="C2165" s="88">
        <v>20000</v>
      </c>
      <c r="D2165" s="47">
        <v>0</v>
      </c>
    </row>
    <row r="2166" spans="1:4" s="49" customFormat="1" ht="39" x14ac:dyDescent="0.2">
      <c r="A2166" s="51">
        <v>516000</v>
      </c>
      <c r="B2166" s="48" t="s">
        <v>157</v>
      </c>
      <c r="C2166" s="89">
        <f t="shared" ref="C2166:D2166" si="462">C2167</f>
        <v>410000</v>
      </c>
      <c r="D2166" s="89">
        <f t="shared" si="462"/>
        <v>0</v>
      </c>
    </row>
    <row r="2167" spans="1:4" s="38" customFormat="1" x14ac:dyDescent="0.2">
      <c r="A2167" s="53">
        <v>516100</v>
      </c>
      <c r="B2167" s="46" t="s">
        <v>157</v>
      </c>
      <c r="C2167" s="88">
        <v>410000</v>
      </c>
      <c r="D2167" s="47">
        <v>0</v>
      </c>
    </row>
    <row r="2168" spans="1:4" s="49" customFormat="1" ht="39" x14ac:dyDescent="0.2">
      <c r="A2168" s="51">
        <v>580000</v>
      </c>
      <c r="B2168" s="48" t="s">
        <v>159</v>
      </c>
      <c r="C2168" s="89">
        <f t="shared" ref="C2168:D2169" si="463">C2169</f>
        <v>180000</v>
      </c>
      <c r="D2168" s="89">
        <f t="shared" si="463"/>
        <v>0</v>
      </c>
    </row>
    <row r="2169" spans="1:4" s="49" customFormat="1" ht="39" x14ac:dyDescent="0.2">
      <c r="A2169" s="51">
        <v>581000</v>
      </c>
      <c r="B2169" s="48" t="s">
        <v>160</v>
      </c>
      <c r="C2169" s="89">
        <f t="shared" si="463"/>
        <v>180000</v>
      </c>
      <c r="D2169" s="89">
        <f t="shared" si="463"/>
        <v>0</v>
      </c>
    </row>
    <row r="2170" spans="1:4" s="38" customFormat="1" ht="37.5" x14ac:dyDescent="0.2">
      <c r="A2170" s="53">
        <v>581200</v>
      </c>
      <c r="B2170" s="46" t="s">
        <v>161</v>
      </c>
      <c r="C2170" s="88">
        <v>180000</v>
      </c>
      <c r="D2170" s="47">
        <v>0</v>
      </c>
    </row>
    <row r="2171" spans="1:4" s="49" customFormat="1" ht="19.5" x14ac:dyDescent="0.2">
      <c r="A2171" s="51">
        <v>630000</v>
      </c>
      <c r="B2171" s="48" t="s">
        <v>184</v>
      </c>
      <c r="C2171" s="89">
        <f>0+C2172</f>
        <v>40000</v>
      </c>
      <c r="D2171" s="89">
        <f>0+D2172</f>
        <v>0</v>
      </c>
    </row>
    <row r="2172" spans="1:4" s="49" customFormat="1" ht="19.5" x14ac:dyDescent="0.2">
      <c r="A2172" s="51">
        <v>638000</v>
      </c>
      <c r="B2172" s="48" t="s">
        <v>121</v>
      </c>
      <c r="C2172" s="89">
        <f t="shared" ref="C2172:D2172" si="464">C2173</f>
        <v>40000</v>
      </c>
      <c r="D2172" s="89">
        <f t="shared" si="464"/>
        <v>0</v>
      </c>
    </row>
    <row r="2173" spans="1:4" s="38" customFormat="1" x14ac:dyDescent="0.2">
      <c r="A2173" s="53">
        <v>638100</v>
      </c>
      <c r="B2173" s="46" t="s">
        <v>189</v>
      </c>
      <c r="C2173" s="88">
        <v>40000</v>
      </c>
      <c r="D2173" s="47">
        <v>0</v>
      </c>
    </row>
    <row r="2174" spans="1:4" s="38" customFormat="1" x14ac:dyDescent="0.2">
      <c r="A2174" s="92"/>
      <c r="B2174" s="85" t="s">
        <v>222</v>
      </c>
      <c r="C2174" s="91">
        <f>C2137+C2162+C2171+C2168</f>
        <v>8517200</v>
      </c>
      <c r="D2174" s="91">
        <f>D2137+D2162+D2171+D2168</f>
        <v>435200</v>
      </c>
    </row>
    <row r="2175" spans="1:4" s="38" customFormat="1" x14ac:dyDescent="0.2">
      <c r="A2175" s="57"/>
      <c r="B2175" s="34"/>
      <c r="C2175" s="82"/>
      <c r="D2175" s="82"/>
    </row>
    <row r="2176" spans="1:4" s="38" customFormat="1" x14ac:dyDescent="0.2">
      <c r="A2176" s="55"/>
      <c r="B2176" s="34"/>
      <c r="C2176" s="88"/>
      <c r="D2176" s="88"/>
    </row>
    <row r="2177" spans="1:4" s="38" customFormat="1" ht="19.5" x14ac:dyDescent="0.2">
      <c r="A2177" s="50" t="s">
        <v>611</v>
      </c>
      <c r="B2177" s="48"/>
      <c r="C2177" s="88"/>
      <c r="D2177" s="88"/>
    </row>
    <row r="2178" spans="1:4" s="38" customFormat="1" ht="19.5" x14ac:dyDescent="0.2">
      <c r="A2178" s="50" t="s">
        <v>235</v>
      </c>
      <c r="B2178" s="48"/>
      <c r="C2178" s="88"/>
      <c r="D2178" s="88"/>
    </row>
    <row r="2179" spans="1:4" s="38" customFormat="1" ht="19.5" x14ac:dyDescent="0.2">
      <c r="A2179" s="50" t="s">
        <v>371</v>
      </c>
      <c r="B2179" s="48"/>
      <c r="C2179" s="88"/>
      <c r="D2179" s="88"/>
    </row>
    <row r="2180" spans="1:4" s="38" customFormat="1" ht="19.5" x14ac:dyDescent="0.2">
      <c r="A2180" s="50" t="s">
        <v>517</v>
      </c>
      <c r="B2180" s="48"/>
      <c r="C2180" s="88"/>
      <c r="D2180" s="88"/>
    </row>
    <row r="2181" spans="1:4" s="38" customFormat="1" x14ac:dyDescent="0.2">
      <c r="A2181" s="50"/>
      <c r="B2181" s="41"/>
      <c r="C2181" s="82"/>
      <c r="D2181" s="82"/>
    </row>
    <row r="2182" spans="1:4" s="38" customFormat="1" ht="20.25" customHeight="1" x14ac:dyDescent="0.2">
      <c r="A2182" s="51">
        <v>410000</v>
      </c>
      <c r="B2182" s="43" t="s">
        <v>83</v>
      </c>
      <c r="C2182" s="89">
        <f>C2183+C2188+C2201+C2203</f>
        <v>3897300</v>
      </c>
      <c r="D2182" s="89">
        <f>D2183+D2188+D2201+D2203</f>
        <v>150500</v>
      </c>
    </row>
    <row r="2183" spans="1:4" s="38" customFormat="1" ht="19.5" x14ac:dyDescent="0.2">
      <c r="A2183" s="51">
        <v>411000</v>
      </c>
      <c r="B2183" s="43" t="s">
        <v>194</v>
      </c>
      <c r="C2183" s="89">
        <f t="shared" ref="C2183" si="465">SUM(C2184:C2187)</f>
        <v>3638800</v>
      </c>
      <c r="D2183" s="89">
        <f t="shared" ref="D2183" si="466">SUM(D2184:D2187)</f>
        <v>0</v>
      </c>
    </row>
    <row r="2184" spans="1:4" s="38" customFormat="1" x14ac:dyDescent="0.2">
      <c r="A2184" s="53">
        <v>411100</v>
      </c>
      <c r="B2184" s="46" t="s">
        <v>84</v>
      </c>
      <c r="C2184" s="88">
        <v>3378800</v>
      </c>
      <c r="D2184" s="47">
        <v>0</v>
      </c>
    </row>
    <row r="2185" spans="1:4" s="38" customFormat="1" ht="37.5" x14ac:dyDescent="0.2">
      <c r="A2185" s="53">
        <v>411200</v>
      </c>
      <c r="B2185" s="46" t="s">
        <v>207</v>
      </c>
      <c r="C2185" s="88">
        <v>110000</v>
      </c>
      <c r="D2185" s="47">
        <v>0</v>
      </c>
    </row>
    <row r="2186" spans="1:4" s="38" customFormat="1" ht="37.5" x14ac:dyDescent="0.2">
      <c r="A2186" s="53">
        <v>411300</v>
      </c>
      <c r="B2186" s="46" t="s">
        <v>85</v>
      </c>
      <c r="C2186" s="88">
        <v>50000</v>
      </c>
      <c r="D2186" s="47">
        <v>0</v>
      </c>
    </row>
    <row r="2187" spans="1:4" s="38" customFormat="1" x14ac:dyDescent="0.2">
      <c r="A2187" s="53">
        <v>411400</v>
      </c>
      <c r="B2187" s="46" t="s">
        <v>86</v>
      </c>
      <c r="C2187" s="88">
        <v>100000</v>
      </c>
      <c r="D2187" s="47">
        <v>0</v>
      </c>
    </row>
    <row r="2188" spans="1:4" s="38" customFormat="1" ht="40.5" customHeight="1" x14ac:dyDescent="0.2">
      <c r="A2188" s="51">
        <v>412000</v>
      </c>
      <c r="B2188" s="48" t="s">
        <v>199</v>
      </c>
      <c r="C2188" s="89">
        <f>SUM(C2189:C2200)</f>
        <v>247000</v>
      </c>
      <c r="D2188" s="89">
        <f>SUM(D2189:D2200)</f>
        <v>150500</v>
      </c>
    </row>
    <row r="2189" spans="1:4" s="38" customFormat="1" x14ac:dyDescent="0.2">
      <c r="A2189" s="53">
        <v>412100</v>
      </c>
      <c r="B2189" s="46" t="s">
        <v>87</v>
      </c>
      <c r="C2189" s="88">
        <v>0</v>
      </c>
      <c r="D2189" s="88">
        <v>1000</v>
      </c>
    </row>
    <row r="2190" spans="1:4" s="38" customFormat="1" ht="37.5" x14ac:dyDescent="0.2">
      <c r="A2190" s="53">
        <v>412200</v>
      </c>
      <c r="B2190" s="46" t="s">
        <v>208</v>
      </c>
      <c r="C2190" s="88">
        <v>130000</v>
      </c>
      <c r="D2190" s="88">
        <v>5000</v>
      </c>
    </row>
    <row r="2191" spans="1:4" s="38" customFormat="1" x14ac:dyDescent="0.2">
      <c r="A2191" s="53">
        <v>412300</v>
      </c>
      <c r="B2191" s="46" t="s">
        <v>88</v>
      </c>
      <c r="C2191" s="88">
        <v>20000</v>
      </c>
      <c r="D2191" s="88">
        <v>15000</v>
      </c>
    </row>
    <row r="2192" spans="1:4" s="38" customFormat="1" x14ac:dyDescent="0.2">
      <c r="A2192" s="53">
        <v>412400</v>
      </c>
      <c r="B2192" s="46" t="s">
        <v>89</v>
      </c>
      <c r="C2192" s="88">
        <v>15000</v>
      </c>
      <c r="D2192" s="88">
        <v>30000</v>
      </c>
    </row>
    <row r="2193" spans="1:4" s="38" customFormat="1" x14ac:dyDescent="0.2">
      <c r="A2193" s="53">
        <v>412500</v>
      </c>
      <c r="B2193" s="46" t="s">
        <v>90</v>
      </c>
      <c r="C2193" s="88">
        <v>11000</v>
      </c>
      <c r="D2193" s="88">
        <v>25000</v>
      </c>
    </row>
    <row r="2194" spans="1:4" s="38" customFormat="1" x14ac:dyDescent="0.2">
      <c r="A2194" s="53">
        <v>412600</v>
      </c>
      <c r="B2194" s="46" t="s">
        <v>209</v>
      </c>
      <c r="C2194" s="88">
        <v>18000</v>
      </c>
      <c r="D2194" s="88">
        <v>15000</v>
      </c>
    </row>
    <row r="2195" spans="1:4" s="38" customFormat="1" x14ac:dyDescent="0.2">
      <c r="A2195" s="53">
        <v>412700</v>
      </c>
      <c r="B2195" s="46" t="s">
        <v>196</v>
      </c>
      <c r="C2195" s="88">
        <v>33000</v>
      </c>
      <c r="D2195" s="88">
        <v>9500</v>
      </c>
    </row>
    <row r="2196" spans="1:4" s="38" customFormat="1" ht="37.5" x14ac:dyDescent="0.2">
      <c r="A2196" s="53">
        <v>412800</v>
      </c>
      <c r="B2196" s="46" t="s">
        <v>210</v>
      </c>
      <c r="C2196" s="88">
        <v>0</v>
      </c>
      <c r="D2196" s="88">
        <v>5000</v>
      </c>
    </row>
    <row r="2197" spans="1:4" s="38" customFormat="1" x14ac:dyDescent="0.2">
      <c r="A2197" s="53">
        <v>412900</v>
      </c>
      <c r="B2197" s="83" t="s">
        <v>287</v>
      </c>
      <c r="C2197" s="88">
        <v>10000</v>
      </c>
      <c r="D2197" s="47">
        <v>0</v>
      </c>
    </row>
    <row r="2198" spans="1:4" s="38" customFormat="1" ht="37.5" x14ac:dyDescent="0.2">
      <c r="A2198" s="53">
        <v>412900</v>
      </c>
      <c r="B2198" s="83" t="s">
        <v>305</v>
      </c>
      <c r="C2198" s="88">
        <v>1500</v>
      </c>
      <c r="D2198" s="47">
        <v>0</v>
      </c>
    </row>
    <row r="2199" spans="1:4" s="38" customFormat="1" ht="37.5" x14ac:dyDescent="0.2">
      <c r="A2199" s="53">
        <v>412900</v>
      </c>
      <c r="B2199" s="83" t="s">
        <v>306</v>
      </c>
      <c r="C2199" s="88">
        <v>8000</v>
      </c>
      <c r="D2199" s="47">
        <v>0</v>
      </c>
    </row>
    <row r="2200" spans="1:4" s="38" customFormat="1" x14ac:dyDescent="0.2">
      <c r="A2200" s="53">
        <v>412900</v>
      </c>
      <c r="B2200" s="46" t="s">
        <v>289</v>
      </c>
      <c r="C2200" s="88">
        <v>500</v>
      </c>
      <c r="D2200" s="88">
        <v>45000</v>
      </c>
    </row>
    <row r="2201" spans="1:4" s="49" customFormat="1" ht="19.5" x14ac:dyDescent="0.2">
      <c r="A2201" s="51">
        <v>413000</v>
      </c>
      <c r="B2201" s="48" t="s">
        <v>200</v>
      </c>
      <c r="C2201" s="89">
        <f t="shared" ref="C2201:D2201" si="467">C2202</f>
        <v>1500</v>
      </c>
      <c r="D2201" s="89">
        <f t="shared" si="467"/>
        <v>0</v>
      </c>
    </row>
    <row r="2202" spans="1:4" s="38" customFormat="1" x14ac:dyDescent="0.2">
      <c r="A2202" s="53">
        <v>413900</v>
      </c>
      <c r="B2202" s="46" t="s">
        <v>95</v>
      </c>
      <c r="C2202" s="88">
        <v>1500</v>
      </c>
      <c r="D2202" s="88">
        <v>0</v>
      </c>
    </row>
    <row r="2203" spans="1:4" s="49" customFormat="1" ht="39" x14ac:dyDescent="0.2">
      <c r="A2203" s="51">
        <v>418000</v>
      </c>
      <c r="B2203" s="48" t="s">
        <v>203</v>
      </c>
      <c r="C2203" s="89">
        <f t="shared" ref="C2203:D2203" si="468">C2204</f>
        <v>10000</v>
      </c>
      <c r="D2203" s="89">
        <f t="shared" si="468"/>
        <v>0</v>
      </c>
    </row>
    <row r="2204" spans="1:4" s="38" customFormat="1" x14ac:dyDescent="0.2">
      <c r="A2204" s="53">
        <v>418400</v>
      </c>
      <c r="B2204" s="46" t="s">
        <v>141</v>
      </c>
      <c r="C2204" s="88">
        <v>10000</v>
      </c>
      <c r="D2204" s="47">
        <v>0</v>
      </c>
    </row>
    <row r="2205" spans="1:4" s="49" customFormat="1" ht="40.5" customHeight="1" x14ac:dyDescent="0.2">
      <c r="A2205" s="51">
        <v>510000</v>
      </c>
      <c r="B2205" s="48" t="s">
        <v>146</v>
      </c>
      <c r="C2205" s="89">
        <f>C2209+C2206+0</f>
        <v>520000</v>
      </c>
      <c r="D2205" s="89">
        <f>D2209+D2206+0</f>
        <v>262000</v>
      </c>
    </row>
    <row r="2206" spans="1:4" s="49" customFormat="1" ht="19.5" x14ac:dyDescent="0.2">
      <c r="A2206" s="51">
        <v>511000</v>
      </c>
      <c r="B2206" s="48" t="s">
        <v>147</v>
      </c>
      <c r="C2206" s="89">
        <f>SUM(C2207:C2208)</f>
        <v>300000</v>
      </c>
      <c r="D2206" s="89">
        <f>SUM(D2207:D2208)</f>
        <v>12000</v>
      </c>
    </row>
    <row r="2207" spans="1:4" s="38" customFormat="1" x14ac:dyDescent="0.2">
      <c r="A2207" s="53">
        <v>511100</v>
      </c>
      <c r="B2207" s="46" t="s">
        <v>148</v>
      </c>
      <c r="C2207" s="88">
        <v>100000</v>
      </c>
      <c r="D2207" s="47">
        <v>0</v>
      </c>
    </row>
    <row r="2208" spans="1:4" s="38" customFormat="1" x14ac:dyDescent="0.2">
      <c r="A2208" s="53">
        <v>511300</v>
      </c>
      <c r="B2208" s="46" t="s">
        <v>150</v>
      </c>
      <c r="C2208" s="88">
        <v>200000</v>
      </c>
      <c r="D2208" s="88">
        <v>12000</v>
      </c>
    </row>
    <row r="2209" spans="1:4" s="49" customFormat="1" ht="39" x14ac:dyDescent="0.2">
      <c r="A2209" s="51">
        <v>516000</v>
      </c>
      <c r="B2209" s="48" t="s">
        <v>157</v>
      </c>
      <c r="C2209" s="89">
        <f t="shared" ref="C2209:D2209" si="469">C2210</f>
        <v>220000</v>
      </c>
      <c r="D2209" s="89">
        <f t="shared" si="469"/>
        <v>250000</v>
      </c>
    </row>
    <row r="2210" spans="1:4" s="38" customFormat="1" x14ac:dyDescent="0.2">
      <c r="A2210" s="53">
        <v>516100</v>
      </c>
      <c r="B2210" s="46" t="s">
        <v>157</v>
      </c>
      <c r="C2210" s="88">
        <v>220000</v>
      </c>
      <c r="D2210" s="88">
        <v>250000</v>
      </c>
    </row>
    <row r="2211" spans="1:4" s="49" customFormat="1" ht="39" x14ac:dyDescent="0.2">
      <c r="A2211" s="51">
        <v>580000</v>
      </c>
      <c r="B2211" s="48" t="s">
        <v>159</v>
      </c>
      <c r="C2211" s="89">
        <f t="shared" ref="C2211:D2212" si="470">C2212</f>
        <v>50000</v>
      </c>
      <c r="D2211" s="89">
        <f t="shared" si="470"/>
        <v>0</v>
      </c>
    </row>
    <row r="2212" spans="1:4" s="49" customFormat="1" ht="39" x14ac:dyDescent="0.2">
      <c r="A2212" s="51">
        <v>581000</v>
      </c>
      <c r="B2212" s="48" t="s">
        <v>160</v>
      </c>
      <c r="C2212" s="89">
        <f t="shared" si="470"/>
        <v>50000</v>
      </c>
      <c r="D2212" s="89">
        <f t="shared" si="470"/>
        <v>0</v>
      </c>
    </row>
    <row r="2213" spans="1:4" s="38" customFormat="1" ht="37.5" x14ac:dyDescent="0.2">
      <c r="A2213" s="53">
        <v>581200</v>
      </c>
      <c r="B2213" s="46" t="s">
        <v>161</v>
      </c>
      <c r="C2213" s="88">
        <v>50000</v>
      </c>
      <c r="D2213" s="47">
        <v>0</v>
      </c>
    </row>
    <row r="2214" spans="1:4" s="49" customFormat="1" ht="19.5" x14ac:dyDescent="0.2">
      <c r="A2214" s="51">
        <v>630000</v>
      </c>
      <c r="B2214" s="48" t="s">
        <v>184</v>
      </c>
      <c r="C2214" s="89">
        <f>C2217+C2215</f>
        <v>50000</v>
      </c>
      <c r="D2214" s="89">
        <f>D2217+D2215</f>
        <v>60000</v>
      </c>
    </row>
    <row r="2215" spans="1:4" s="49" customFormat="1" ht="19.5" x14ac:dyDescent="0.2">
      <c r="A2215" s="51">
        <v>631000</v>
      </c>
      <c r="B2215" s="48" t="s">
        <v>120</v>
      </c>
      <c r="C2215" s="89">
        <f>0+C2216</f>
        <v>0</v>
      </c>
      <c r="D2215" s="89">
        <f>0+D2216</f>
        <v>60000</v>
      </c>
    </row>
    <row r="2216" spans="1:4" s="38" customFormat="1" x14ac:dyDescent="0.2">
      <c r="A2216" s="53">
        <v>631100</v>
      </c>
      <c r="B2216" s="46" t="s">
        <v>186</v>
      </c>
      <c r="C2216" s="88">
        <v>0</v>
      </c>
      <c r="D2216" s="88">
        <v>60000</v>
      </c>
    </row>
    <row r="2217" spans="1:4" s="49" customFormat="1" ht="19.5" x14ac:dyDescent="0.2">
      <c r="A2217" s="51">
        <v>638000</v>
      </c>
      <c r="B2217" s="48" t="s">
        <v>121</v>
      </c>
      <c r="C2217" s="89">
        <f t="shared" ref="C2217:D2217" si="471">C2218</f>
        <v>50000</v>
      </c>
      <c r="D2217" s="89">
        <f t="shared" si="471"/>
        <v>0</v>
      </c>
    </row>
    <row r="2218" spans="1:4" s="38" customFormat="1" x14ac:dyDescent="0.2">
      <c r="A2218" s="53">
        <v>638100</v>
      </c>
      <c r="B2218" s="46" t="s">
        <v>189</v>
      </c>
      <c r="C2218" s="88">
        <v>50000</v>
      </c>
      <c r="D2218" s="47">
        <v>0</v>
      </c>
    </row>
    <row r="2219" spans="1:4" s="38" customFormat="1" x14ac:dyDescent="0.2">
      <c r="A2219" s="92"/>
      <c r="B2219" s="85" t="s">
        <v>222</v>
      </c>
      <c r="C2219" s="91">
        <f>C2182+C2205+C2214+C2211</f>
        <v>4517300</v>
      </c>
      <c r="D2219" s="91">
        <f>D2182+D2205+D2214+D2211</f>
        <v>472500</v>
      </c>
    </row>
    <row r="2220" spans="1:4" s="38" customFormat="1" x14ac:dyDescent="0.2">
      <c r="A2220" s="57"/>
      <c r="B2220" s="34"/>
      <c r="C2220" s="88"/>
      <c r="D2220" s="88"/>
    </row>
    <row r="2221" spans="1:4" s="38" customFormat="1" x14ac:dyDescent="0.2">
      <c r="A2221" s="55"/>
      <c r="B2221" s="34"/>
      <c r="C2221" s="88"/>
      <c r="D2221" s="88"/>
    </row>
    <row r="2222" spans="1:4" s="38" customFormat="1" ht="19.5" x14ac:dyDescent="0.2">
      <c r="A2222" s="50" t="s">
        <v>612</v>
      </c>
      <c r="B2222" s="48"/>
      <c r="C2222" s="88"/>
      <c r="D2222" s="88"/>
    </row>
    <row r="2223" spans="1:4" s="38" customFormat="1" ht="19.5" x14ac:dyDescent="0.2">
      <c r="A2223" s="50" t="s">
        <v>235</v>
      </c>
      <c r="B2223" s="48"/>
      <c r="C2223" s="88"/>
      <c r="D2223" s="88"/>
    </row>
    <row r="2224" spans="1:4" s="38" customFormat="1" ht="19.5" x14ac:dyDescent="0.2">
      <c r="A2224" s="50" t="s">
        <v>372</v>
      </c>
      <c r="B2224" s="48"/>
      <c r="C2224" s="88"/>
      <c r="D2224" s="88"/>
    </row>
    <row r="2225" spans="1:4" s="38" customFormat="1" ht="19.5" x14ac:dyDescent="0.2">
      <c r="A2225" s="50" t="s">
        <v>517</v>
      </c>
      <c r="B2225" s="48"/>
      <c r="C2225" s="88"/>
      <c r="D2225" s="88"/>
    </row>
    <row r="2226" spans="1:4" s="38" customFormat="1" x14ac:dyDescent="0.2">
      <c r="A2226" s="50"/>
      <c r="B2226" s="41"/>
      <c r="C2226" s="82"/>
      <c r="D2226" s="82"/>
    </row>
    <row r="2227" spans="1:4" s="38" customFormat="1" ht="20.25" customHeight="1" x14ac:dyDescent="0.2">
      <c r="A2227" s="51">
        <v>410000</v>
      </c>
      <c r="B2227" s="43" t="s">
        <v>83</v>
      </c>
      <c r="C2227" s="89">
        <f>C2228+C2233+C2244</f>
        <v>3652600</v>
      </c>
      <c r="D2227" s="89">
        <f>D2228+D2233+D2244</f>
        <v>34500</v>
      </c>
    </row>
    <row r="2228" spans="1:4" s="38" customFormat="1" ht="19.5" x14ac:dyDescent="0.2">
      <c r="A2228" s="51">
        <v>411000</v>
      </c>
      <c r="B2228" s="43" t="s">
        <v>194</v>
      </c>
      <c r="C2228" s="89">
        <f t="shared" ref="C2228" si="472">SUM(C2229:C2232)</f>
        <v>3318400</v>
      </c>
      <c r="D2228" s="89">
        <f t="shared" ref="D2228" si="473">SUM(D2229:D2232)</f>
        <v>0</v>
      </c>
    </row>
    <row r="2229" spans="1:4" s="38" customFormat="1" x14ac:dyDescent="0.2">
      <c r="A2229" s="53">
        <v>411100</v>
      </c>
      <c r="B2229" s="46" t="s">
        <v>84</v>
      </c>
      <c r="C2229" s="88">
        <v>3093000</v>
      </c>
      <c r="D2229" s="47">
        <v>0</v>
      </c>
    </row>
    <row r="2230" spans="1:4" s="38" customFormat="1" ht="37.5" x14ac:dyDescent="0.2">
      <c r="A2230" s="53">
        <v>411200</v>
      </c>
      <c r="B2230" s="46" t="s">
        <v>207</v>
      </c>
      <c r="C2230" s="88">
        <v>90000</v>
      </c>
      <c r="D2230" s="47">
        <v>0</v>
      </c>
    </row>
    <row r="2231" spans="1:4" s="38" customFormat="1" ht="37.5" x14ac:dyDescent="0.2">
      <c r="A2231" s="53">
        <v>411300</v>
      </c>
      <c r="B2231" s="46" t="s">
        <v>85</v>
      </c>
      <c r="C2231" s="88">
        <v>83400</v>
      </c>
      <c r="D2231" s="47">
        <v>0</v>
      </c>
    </row>
    <row r="2232" spans="1:4" s="38" customFormat="1" x14ac:dyDescent="0.2">
      <c r="A2232" s="53">
        <v>411400</v>
      </c>
      <c r="B2232" s="46" t="s">
        <v>86</v>
      </c>
      <c r="C2232" s="88">
        <v>52000</v>
      </c>
      <c r="D2232" s="47">
        <v>0</v>
      </c>
    </row>
    <row r="2233" spans="1:4" s="38" customFormat="1" ht="40.5" customHeight="1" x14ac:dyDescent="0.2">
      <c r="A2233" s="51">
        <v>412000</v>
      </c>
      <c r="B2233" s="48" t="s">
        <v>199</v>
      </c>
      <c r="C2233" s="89">
        <f>SUM(C2234:C2243)</f>
        <v>334200</v>
      </c>
      <c r="D2233" s="89">
        <f>SUM(D2234:D2243)</f>
        <v>32500</v>
      </c>
    </row>
    <row r="2234" spans="1:4" s="38" customFormat="1" ht="37.5" x14ac:dyDescent="0.2">
      <c r="A2234" s="53">
        <v>412200</v>
      </c>
      <c r="B2234" s="46" t="s">
        <v>208</v>
      </c>
      <c r="C2234" s="88">
        <v>190000</v>
      </c>
      <c r="D2234" s="88">
        <v>1500</v>
      </c>
    </row>
    <row r="2235" spans="1:4" s="38" customFormat="1" x14ac:dyDescent="0.2">
      <c r="A2235" s="53">
        <v>412300</v>
      </c>
      <c r="B2235" s="46" t="s">
        <v>88</v>
      </c>
      <c r="C2235" s="88">
        <v>10000</v>
      </c>
      <c r="D2235" s="88">
        <v>0</v>
      </c>
    </row>
    <row r="2236" spans="1:4" s="38" customFormat="1" x14ac:dyDescent="0.2">
      <c r="A2236" s="53">
        <v>412400</v>
      </c>
      <c r="B2236" s="46" t="s">
        <v>89</v>
      </c>
      <c r="C2236" s="88">
        <v>18000</v>
      </c>
      <c r="D2236" s="88">
        <v>5000</v>
      </c>
    </row>
    <row r="2237" spans="1:4" s="38" customFormat="1" x14ac:dyDescent="0.2">
      <c r="A2237" s="53">
        <v>412500</v>
      </c>
      <c r="B2237" s="46" t="s">
        <v>90</v>
      </c>
      <c r="C2237" s="88">
        <v>11000</v>
      </c>
      <c r="D2237" s="88">
        <v>10000</v>
      </c>
    </row>
    <row r="2238" spans="1:4" s="38" customFormat="1" x14ac:dyDescent="0.2">
      <c r="A2238" s="53">
        <v>412600</v>
      </c>
      <c r="B2238" s="46" t="s">
        <v>209</v>
      </c>
      <c r="C2238" s="88">
        <v>10000</v>
      </c>
      <c r="D2238" s="88">
        <v>5000</v>
      </c>
    </row>
    <row r="2239" spans="1:4" s="38" customFormat="1" x14ac:dyDescent="0.2">
      <c r="A2239" s="53">
        <v>412700</v>
      </c>
      <c r="B2239" s="46" t="s">
        <v>196</v>
      </c>
      <c r="C2239" s="88">
        <v>11000</v>
      </c>
      <c r="D2239" s="88">
        <v>1000</v>
      </c>
    </row>
    <row r="2240" spans="1:4" s="38" customFormat="1" x14ac:dyDescent="0.2">
      <c r="A2240" s="53">
        <v>412900</v>
      </c>
      <c r="B2240" s="83" t="s">
        <v>287</v>
      </c>
      <c r="C2240" s="88">
        <v>25000</v>
      </c>
      <c r="D2240" s="88">
        <v>7000</v>
      </c>
    </row>
    <row r="2241" spans="1:4" s="38" customFormat="1" ht="37.5" x14ac:dyDescent="0.2">
      <c r="A2241" s="53">
        <v>412900</v>
      </c>
      <c r="B2241" s="83" t="s">
        <v>305</v>
      </c>
      <c r="C2241" s="88">
        <v>3000</v>
      </c>
      <c r="D2241" s="88">
        <v>3000</v>
      </c>
    </row>
    <row r="2242" spans="1:4" s="38" customFormat="1" ht="37.5" x14ac:dyDescent="0.2">
      <c r="A2242" s="53">
        <v>412900</v>
      </c>
      <c r="B2242" s="83" t="s">
        <v>306</v>
      </c>
      <c r="C2242" s="88">
        <v>6200</v>
      </c>
      <c r="D2242" s="88">
        <v>0</v>
      </c>
    </row>
    <row r="2243" spans="1:4" s="38" customFormat="1" x14ac:dyDescent="0.2">
      <c r="A2243" s="53">
        <v>412900</v>
      </c>
      <c r="B2243" s="46" t="s">
        <v>289</v>
      </c>
      <c r="C2243" s="88">
        <v>50000</v>
      </c>
      <c r="D2243" s="88">
        <v>0</v>
      </c>
    </row>
    <row r="2244" spans="1:4" s="49" customFormat="1" ht="19.5" x14ac:dyDescent="0.2">
      <c r="A2244" s="51">
        <v>413000</v>
      </c>
      <c r="B2244" s="48" t="s">
        <v>200</v>
      </c>
      <c r="C2244" s="89">
        <f t="shared" ref="C2244:D2244" si="474">C2245</f>
        <v>0</v>
      </c>
      <c r="D2244" s="89">
        <f t="shared" si="474"/>
        <v>2000</v>
      </c>
    </row>
    <row r="2245" spans="1:4" s="38" customFormat="1" x14ac:dyDescent="0.2">
      <c r="A2245" s="53">
        <v>413300</v>
      </c>
      <c r="B2245" s="46" t="s">
        <v>93</v>
      </c>
      <c r="C2245" s="88">
        <v>0</v>
      </c>
      <c r="D2245" s="88">
        <v>2000</v>
      </c>
    </row>
    <row r="2246" spans="1:4" s="38" customFormat="1" ht="40.5" customHeight="1" x14ac:dyDescent="0.2">
      <c r="A2246" s="51">
        <v>510000</v>
      </c>
      <c r="B2246" s="48" t="s">
        <v>146</v>
      </c>
      <c r="C2246" s="89">
        <f>C2247+C2250+0</f>
        <v>220000</v>
      </c>
      <c r="D2246" s="89">
        <f>D2247+D2250+0</f>
        <v>17000</v>
      </c>
    </row>
    <row r="2247" spans="1:4" s="38" customFormat="1" ht="19.5" x14ac:dyDescent="0.2">
      <c r="A2247" s="51">
        <v>511000</v>
      </c>
      <c r="B2247" s="48" t="s">
        <v>147</v>
      </c>
      <c r="C2247" s="89">
        <f>SUM(C2248:C2249)</f>
        <v>30000</v>
      </c>
      <c r="D2247" s="89">
        <f>SUM(D2248:D2249)</f>
        <v>10000</v>
      </c>
    </row>
    <row r="2248" spans="1:4" s="38" customFormat="1" ht="37.5" x14ac:dyDescent="0.2">
      <c r="A2248" s="53">
        <v>511200</v>
      </c>
      <c r="B2248" s="46" t="s">
        <v>149</v>
      </c>
      <c r="C2248" s="88">
        <v>0</v>
      </c>
      <c r="D2248" s="47">
        <v>0</v>
      </c>
    </row>
    <row r="2249" spans="1:4" s="38" customFormat="1" x14ac:dyDescent="0.2">
      <c r="A2249" s="53">
        <v>511300</v>
      </c>
      <c r="B2249" s="46" t="s">
        <v>150</v>
      </c>
      <c r="C2249" s="88">
        <v>30000</v>
      </c>
      <c r="D2249" s="88">
        <v>10000</v>
      </c>
    </row>
    <row r="2250" spans="1:4" s="49" customFormat="1" ht="39" x14ac:dyDescent="0.2">
      <c r="A2250" s="51">
        <v>516000</v>
      </c>
      <c r="B2250" s="48" t="s">
        <v>157</v>
      </c>
      <c r="C2250" s="89">
        <f t="shared" ref="C2250:D2250" si="475">C2251</f>
        <v>190000</v>
      </c>
      <c r="D2250" s="89">
        <f t="shared" si="475"/>
        <v>7000</v>
      </c>
    </row>
    <row r="2251" spans="1:4" s="38" customFormat="1" x14ac:dyDescent="0.2">
      <c r="A2251" s="53">
        <v>516100</v>
      </c>
      <c r="B2251" s="46" t="s">
        <v>157</v>
      </c>
      <c r="C2251" s="88">
        <v>190000</v>
      </c>
      <c r="D2251" s="88">
        <v>7000</v>
      </c>
    </row>
    <row r="2252" spans="1:4" s="49" customFormat="1" ht="20.25" customHeight="1" x14ac:dyDescent="0.2">
      <c r="A2252" s="51">
        <v>630000</v>
      </c>
      <c r="B2252" s="48" t="s">
        <v>184</v>
      </c>
      <c r="C2252" s="89">
        <f>C2253+C2255</f>
        <v>94000</v>
      </c>
      <c r="D2252" s="89">
        <f>D2253+D2255</f>
        <v>3500</v>
      </c>
    </row>
    <row r="2253" spans="1:4" s="49" customFormat="1" ht="19.5" x14ac:dyDescent="0.2">
      <c r="A2253" s="51">
        <v>631000</v>
      </c>
      <c r="B2253" s="48" t="s">
        <v>120</v>
      </c>
      <c r="C2253" s="89">
        <f>0</f>
        <v>0</v>
      </c>
      <c r="D2253" s="89">
        <f>0+D2254</f>
        <v>3500</v>
      </c>
    </row>
    <row r="2254" spans="1:4" s="38" customFormat="1" x14ac:dyDescent="0.2">
      <c r="A2254" s="53">
        <v>631100</v>
      </c>
      <c r="B2254" s="46" t="s">
        <v>186</v>
      </c>
      <c r="C2254" s="88">
        <v>0</v>
      </c>
      <c r="D2254" s="88">
        <v>3500</v>
      </c>
    </row>
    <row r="2255" spans="1:4" s="49" customFormat="1" ht="19.5" x14ac:dyDescent="0.2">
      <c r="A2255" s="51">
        <v>638000</v>
      </c>
      <c r="B2255" s="48" t="s">
        <v>121</v>
      </c>
      <c r="C2255" s="89">
        <f t="shared" ref="C2255:D2255" si="476">C2256</f>
        <v>94000</v>
      </c>
      <c r="D2255" s="89">
        <f t="shared" si="476"/>
        <v>0</v>
      </c>
    </row>
    <row r="2256" spans="1:4" s="38" customFormat="1" x14ac:dyDescent="0.2">
      <c r="A2256" s="53">
        <v>638100</v>
      </c>
      <c r="B2256" s="46" t="s">
        <v>189</v>
      </c>
      <c r="C2256" s="88">
        <v>94000</v>
      </c>
      <c r="D2256" s="47">
        <v>0</v>
      </c>
    </row>
    <row r="2257" spans="1:4" s="38" customFormat="1" x14ac:dyDescent="0.2">
      <c r="A2257" s="92"/>
      <c r="B2257" s="85" t="s">
        <v>222</v>
      </c>
      <c r="C2257" s="91">
        <f>C2227+C2246+C2252</f>
        <v>3966600</v>
      </c>
      <c r="D2257" s="91">
        <f>D2227+D2246+D2252</f>
        <v>55000</v>
      </c>
    </row>
    <row r="2258" spans="1:4" s="38" customFormat="1" x14ac:dyDescent="0.2">
      <c r="A2258" s="57"/>
      <c r="B2258" s="34"/>
      <c r="C2258" s="88"/>
      <c r="D2258" s="88"/>
    </row>
    <row r="2259" spans="1:4" s="38" customFormat="1" x14ac:dyDescent="0.2">
      <c r="A2259" s="55"/>
      <c r="B2259" s="34"/>
      <c r="C2259" s="88"/>
      <c r="D2259" s="88"/>
    </row>
    <row r="2260" spans="1:4" s="38" customFormat="1" ht="19.5" x14ac:dyDescent="0.2">
      <c r="A2260" s="50" t="s">
        <v>613</v>
      </c>
      <c r="B2260" s="48"/>
      <c r="C2260" s="88"/>
      <c r="D2260" s="88"/>
    </row>
    <row r="2261" spans="1:4" s="38" customFormat="1" ht="19.5" x14ac:dyDescent="0.2">
      <c r="A2261" s="50" t="s">
        <v>235</v>
      </c>
      <c r="B2261" s="48"/>
      <c r="C2261" s="88"/>
      <c r="D2261" s="88"/>
    </row>
    <row r="2262" spans="1:4" s="38" customFormat="1" ht="19.5" x14ac:dyDescent="0.2">
      <c r="A2262" s="50" t="s">
        <v>373</v>
      </c>
      <c r="B2262" s="48"/>
      <c r="C2262" s="88"/>
      <c r="D2262" s="88"/>
    </row>
    <row r="2263" spans="1:4" s="38" customFormat="1" ht="19.5" x14ac:dyDescent="0.2">
      <c r="A2263" s="50" t="s">
        <v>517</v>
      </c>
      <c r="B2263" s="48"/>
      <c r="C2263" s="88"/>
      <c r="D2263" s="88"/>
    </row>
    <row r="2264" spans="1:4" s="38" customFormat="1" x14ac:dyDescent="0.2">
      <c r="A2264" s="50"/>
      <c r="B2264" s="41"/>
      <c r="C2264" s="82"/>
      <c r="D2264" s="82"/>
    </row>
    <row r="2265" spans="1:4" s="38" customFormat="1" ht="20.25" customHeight="1" x14ac:dyDescent="0.2">
      <c r="A2265" s="51">
        <v>410000</v>
      </c>
      <c r="B2265" s="43" t="s">
        <v>83</v>
      </c>
      <c r="C2265" s="89">
        <f>C2266+C2271+0+0</f>
        <v>4258000</v>
      </c>
      <c r="D2265" s="89">
        <f>D2266+D2271+0+0</f>
        <v>290300</v>
      </c>
    </row>
    <row r="2266" spans="1:4" s="38" customFormat="1" ht="19.5" x14ac:dyDescent="0.2">
      <c r="A2266" s="51">
        <v>411000</v>
      </c>
      <c r="B2266" s="43" t="s">
        <v>194</v>
      </c>
      <c r="C2266" s="89">
        <f t="shared" ref="C2266" si="477">SUM(C2267:C2270)</f>
        <v>3966700</v>
      </c>
      <c r="D2266" s="89">
        <f t="shared" ref="D2266" si="478">SUM(D2267:D2270)</f>
        <v>0</v>
      </c>
    </row>
    <row r="2267" spans="1:4" s="38" customFormat="1" x14ac:dyDescent="0.2">
      <c r="A2267" s="53">
        <v>411100</v>
      </c>
      <c r="B2267" s="46" t="s">
        <v>84</v>
      </c>
      <c r="C2267" s="88">
        <v>3760000</v>
      </c>
      <c r="D2267" s="47">
        <v>0</v>
      </c>
    </row>
    <row r="2268" spans="1:4" s="38" customFormat="1" ht="37.5" x14ac:dyDescent="0.2">
      <c r="A2268" s="53">
        <v>411200</v>
      </c>
      <c r="B2268" s="46" t="s">
        <v>207</v>
      </c>
      <c r="C2268" s="88">
        <v>70000</v>
      </c>
      <c r="D2268" s="47">
        <v>0</v>
      </c>
    </row>
    <row r="2269" spans="1:4" s="38" customFormat="1" ht="37.5" x14ac:dyDescent="0.2">
      <c r="A2269" s="53">
        <v>411300</v>
      </c>
      <c r="B2269" s="46" t="s">
        <v>85</v>
      </c>
      <c r="C2269" s="88">
        <v>88600</v>
      </c>
      <c r="D2269" s="47">
        <v>0</v>
      </c>
    </row>
    <row r="2270" spans="1:4" s="38" customFormat="1" x14ac:dyDescent="0.2">
      <c r="A2270" s="53">
        <v>411400</v>
      </c>
      <c r="B2270" s="46" t="s">
        <v>86</v>
      </c>
      <c r="C2270" s="88">
        <v>48100</v>
      </c>
      <c r="D2270" s="47">
        <v>0</v>
      </c>
    </row>
    <row r="2271" spans="1:4" s="38" customFormat="1" ht="40.5" customHeight="1" x14ac:dyDescent="0.2">
      <c r="A2271" s="51">
        <v>412000</v>
      </c>
      <c r="B2271" s="48" t="s">
        <v>199</v>
      </c>
      <c r="C2271" s="89">
        <f>SUM(C2272:C2283)</f>
        <v>291300</v>
      </c>
      <c r="D2271" s="89">
        <f>SUM(D2272:D2283)</f>
        <v>290300</v>
      </c>
    </row>
    <row r="2272" spans="1:4" s="38" customFormat="1" ht="37.5" x14ac:dyDescent="0.2">
      <c r="A2272" s="53">
        <v>412200</v>
      </c>
      <c r="B2272" s="46" t="s">
        <v>208</v>
      </c>
      <c r="C2272" s="88">
        <v>205800</v>
      </c>
      <c r="D2272" s="88">
        <v>124700</v>
      </c>
    </row>
    <row r="2273" spans="1:4" s="38" customFormat="1" x14ac:dyDescent="0.2">
      <c r="A2273" s="53">
        <v>412300</v>
      </c>
      <c r="B2273" s="46" t="s">
        <v>88</v>
      </c>
      <c r="C2273" s="88">
        <v>16000</v>
      </c>
      <c r="D2273" s="88">
        <v>39000</v>
      </c>
    </row>
    <row r="2274" spans="1:4" s="38" customFormat="1" x14ac:dyDescent="0.2">
      <c r="A2274" s="53">
        <v>412400</v>
      </c>
      <c r="B2274" s="46" t="s">
        <v>89</v>
      </c>
      <c r="C2274" s="88">
        <v>16000</v>
      </c>
      <c r="D2274" s="88">
        <v>1600</v>
      </c>
    </row>
    <row r="2275" spans="1:4" s="38" customFormat="1" x14ac:dyDescent="0.2">
      <c r="A2275" s="53">
        <v>412500</v>
      </c>
      <c r="B2275" s="46" t="s">
        <v>90</v>
      </c>
      <c r="C2275" s="88">
        <v>2500</v>
      </c>
      <c r="D2275" s="88">
        <v>57200</v>
      </c>
    </row>
    <row r="2276" spans="1:4" s="38" customFormat="1" x14ac:dyDescent="0.2">
      <c r="A2276" s="53">
        <v>412600</v>
      </c>
      <c r="B2276" s="46" t="s">
        <v>209</v>
      </c>
      <c r="C2276" s="88">
        <v>1000</v>
      </c>
      <c r="D2276" s="47">
        <v>0</v>
      </c>
    </row>
    <row r="2277" spans="1:4" s="38" customFormat="1" x14ac:dyDescent="0.2">
      <c r="A2277" s="53">
        <v>412700</v>
      </c>
      <c r="B2277" s="46" t="s">
        <v>196</v>
      </c>
      <c r="C2277" s="88">
        <v>22000</v>
      </c>
      <c r="D2277" s="88">
        <v>19600</v>
      </c>
    </row>
    <row r="2278" spans="1:4" s="38" customFormat="1" ht="37.5" x14ac:dyDescent="0.2">
      <c r="A2278" s="53">
        <v>412800</v>
      </c>
      <c r="B2278" s="46" t="s">
        <v>210</v>
      </c>
      <c r="C2278" s="88">
        <v>0</v>
      </c>
      <c r="D2278" s="88">
        <v>2400</v>
      </c>
    </row>
    <row r="2279" spans="1:4" s="38" customFormat="1" x14ac:dyDescent="0.2">
      <c r="A2279" s="53">
        <v>412900</v>
      </c>
      <c r="B2279" s="83" t="s">
        <v>287</v>
      </c>
      <c r="C2279" s="88">
        <v>20000</v>
      </c>
      <c r="D2279" s="88">
        <v>33400</v>
      </c>
    </row>
    <row r="2280" spans="1:4" s="38" customFormat="1" x14ac:dyDescent="0.2">
      <c r="A2280" s="53">
        <v>412900</v>
      </c>
      <c r="B2280" s="46" t="s">
        <v>304</v>
      </c>
      <c r="C2280" s="88">
        <v>0</v>
      </c>
      <c r="D2280" s="88">
        <v>8000</v>
      </c>
    </row>
    <row r="2281" spans="1:4" s="38" customFormat="1" ht="37.5" x14ac:dyDescent="0.2">
      <c r="A2281" s="53">
        <v>412900</v>
      </c>
      <c r="B2281" s="83" t="s">
        <v>305</v>
      </c>
      <c r="C2281" s="88">
        <v>500</v>
      </c>
      <c r="D2281" s="88">
        <v>2400</v>
      </c>
    </row>
    <row r="2282" spans="1:4" s="38" customFormat="1" ht="37.5" x14ac:dyDescent="0.2">
      <c r="A2282" s="53">
        <v>412900</v>
      </c>
      <c r="B2282" s="83" t="s">
        <v>306</v>
      </c>
      <c r="C2282" s="88">
        <v>7500</v>
      </c>
      <c r="D2282" s="88">
        <v>0</v>
      </c>
    </row>
    <row r="2283" spans="1:4" s="38" customFormat="1" x14ac:dyDescent="0.2">
      <c r="A2283" s="53">
        <v>412900</v>
      </c>
      <c r="B2283" s="46" t="s">
        <v>289</v>
      </c>
      <c r="C2283" s="88">
        <v>0</v>
      </c>
      <c r="D2283" s="88">
        <v>2000</v>
      </c>
    </row>
    <row r="2284" spans="1:4" s="38" customFormat="1" ht="40.5" customHeight="1" x14ac:dyDescent="0.2">
      <c r="A2284" s="51">
        <v>510000</v>
      </c>
      <c r="B2284" s="48" t="s">
        <v>146</v>
      </c>
      <c r="C2284" s="89">
        <f>C2285+C2288</f>
        <v>215000</v>
      </c>
      <c r="D2284" s="89">
        <f>D2285+D2288</f>
        <v>641500</v>
      </c>
    </row>
    <row r="2285" spans="1:4" s="38" customFormat="1" ht="19.5" x14ac:dyDescent="0.2">
      <c r="A2285" s="51">
        <v>511000</v>
      </c>
      <c r="B2285" s="48" t="s">
        <v>147</v>
      </c>
      <c r="C2285" s="89">
        <f>SUM(C2286:C2287)</f>
        <v>45000</v>
      </c>
      <c r="D2285" s="89">
        <f>SUM(D2286:D2287)</f>
        <v>224000</v>
      </c>
    </row>
    <row r="2286" spans="1:4" s="38" customFormat="1" ht="37.5" x14ac:dyDescent="0.2">
      <c r="A2286" s="53">
        <v>511200</v>
      </c>
      <c r="B2286" s="46" t="s">
        <v>149</v>
      </c>
      <c r="C2286" s="88">
        <v>20000</v>
      </c>
      <c r="D2286" s="88">
        <v>144000</v>
      </c>
    </row>
    <row r="2287" spans="1:4" s="38" customFormat="1" x14ac:dyDescent="0.2">
      <c r="A2287" s="53">
        <v>511300</v>
      </c>
      <c r="B2287" s="46" t="s">
        <v>150</v>
      </c>
      <c r="C2287" s="88">
        <v>25000</v>
      </c>
      <c r="D2287" s="88">
        <v>80000</v>
      </c>
    </row>
    <row r="2288" spans="1:4" s="49" customFormat="1" ht="39" x14ac:dyDescent="0.2">
      <c r="A2288" s="51">
        <v>516000</v>
      </c>
      <c r="B2288" s="48" t="s">
        <v>157</v>
      </c>
      <c r="C2288" s="89">
        <f t="shared" ref="C2288:D2288" si="479">C2289</f>
        <v>170000</v>
      </c>
      <c r="D2288" s="89">
        <f t="shared" si="479"/>
        <v>417500</v>
      </c>
    </row>
    <row r="2289" spans="1:4" s="38" customFormat="1" x14ac:dyDescent="0.2">
      <c r="A2289" s="53">
        <v>516100</v>
      </c>
      <c r="B2289" s="46" t="s">
        <v>157</v>
      </c>
      <c r="C2289" s="88">
        <v>170000</v>
      </c>
      <c r="D2289" s="88">
        <v>417500</v>
      </c>
    </row>
    <row r="2290" spans="1:4" s="49" customFormat="1" ht="39" x14ac:dyDescent="0.2">
      <c r="A2290" s="51">
        <v>580000</v>
      </c>
      <c r="B2290" s="48" t="s">
        <v>159</v>
      </c>
      <c r="C2290" s="89">
        <f t="shared" ref="C2290:D2291" si="480">C2291</f>
        <v>55000</v>
      </c>
      <c r="D2290" s="89">
        <f t="shared" si="480"/>
        <v>0</v>
      </c>
    </row>
    <row r="2291" spans="1:4" s="49" customFormat="1" ht="39" x14ac:dyDescent="0.2">
      <c r="A2291" s="51">
        <v>581000</v>
      </c>
      <c r="B2291" s="48" t="s">
        <v>160</v>
      </c>
      <c r="C2291" s="89">
        <f t="shared" si="480"/>
        <v>55000</v>
      </c>
      <c r="D2291" s="89">
        <f t="shared" si="480"/>
        <v>0</v>
      </c>
    </row>
    <row r="2292" spans="1:4" s="38" customFormat="1" ht="37.5" x14ac:dyDescent="0.2">
      <c r="A2292" s="53">
        <v>581200</v>
      </c>
      <c r="B2292" s="46" t="s">
        <v>161</v>
      </c>
      <c r="C2292" s="88">
        <v>55000</v>
      </c>
      <c r="D2292" s="47">
        <v>0</v>
      </c>
    </row>
    <row r="2293" spans="1:4" s="49" customFormat="1" ht="19.5" x14ac:dyDescent="0.2">
      <c r="A2293" s="51">
        <v>630000</v>
      </c>
      <c r="B2293" s="48" t="s">
        <v>184</v>
      </c>
      <c r="C2293" s="89">
        <f t="shared" ref="C2293" si="481">C2297+C2294</f>
        <v>20000</v>
      </c>
      <c r="D2293" s="89">
        <f t="shared" ref="D2293" si="482">D2297+D2294</f>
        <v>183600</v>
      </c>
    </row>
    <row r="2294" spans="1:4" s="49" customFormat="1" ht="19.5" x14ac:dyDescent="0.2">
      <c r="A2294" s="51">
        <v>631000</v>
      </c>
      <c r="B2294" s="48" t="s">
        <v>120</v>
      </c>
      <c r="C2294" s="89">
        <f t="shared" ref="C2294" si="483">C2296</f>
        <v>0</v>
      </c>
      <c r="D2294" s="89">
        <f>D2296+D2295</f>
        <v>183600</v>
      </c>
    </row>
    <row r="2295" spans="1:4" s="38" customFormat="1" x14ac:dyDescent="0.2">
      <c r="A2295" s="53">
        <v>631100</v>
      </c>
      <c r="B2295" s="46" t="s">
        <v>186</v>
      </c>
      <c r="C2295" s="88">
        <v>0</v>
      </c>
      <c r="D2295" s="88">
        <v>168100</v>
      </c>
    </row>
    <row r="2296" spans="1:4" s="38" customFormat="1" x14ac:dyDescent="0.2">
      <c r="A2296" s="53">
        <v>631900</v>
      </c>
      <c r="B2296" s="46" t="s">
        <v>348</v>
      </c>
      <c r="C2296" s="88">
        <v>0</v>
      </c>
      <c r="D2296" s="88">
        <v>15500</v>
      </c>
    </row>
    <row r="2297" spans="1:4" s="49" customFormat="1" ht="19.5" x14ac:dyDescent="0.2">
      <c r="A2297" s="51">
        <v>638000</v>
      </c>
      <c r="B2297" s="48" t="s">
        <v>121</v>
      </c>
      <c r="C2297" s="89">
        <f t="shared" ref="C2297:D2297" si="484">C2298</f>
        <v>20000</v>
      </c>
      <c r="D2297" s="89">
        <f t="shared" si="484"/>
        <v>0</v>
      </c>
    </row>
    <row r="2298" spans="1:4" s="38" customFormat="1" x14ac:dyDescent="0.2">
      <c r="A2298" s="53">
        <v>638100</v>
      </c>
      <c r="B2298" s="46" t="s">
        <v>189</v>
      </c>
      <c r="C2298" s="88">
        <v>20000</v>
      </c>
      <c r="D2298" s="47">
        <v>0</v>
      </c>
    </row>
    <row r="2299" spans="1:4" s="38" customFormat="1" x14ac:dyDescent="0.2">
      <c r="A2299" s="92"/>
      <c r="B2299" s="85" t="s">
        <v>222</v>
      </c>
      <c r="C2299" s="91">
        <f>C2265+C2284+C2293+C2290</f>
        <v>4548000</v>
      </c>
      <c r="D2299" s="91">
        <f>D2265+D2284+D2293+D2290</f>
        <v>1115400</v>
      </c>
    </row>
    <row r="2300" spans="1:4" s="38" customFormat="1" x14ac:dyDescent="0.2">
      <c r="A2300" s="57"/>
      <c r="B2300" s="34"/>
      <c r="C2300" s="82"/>
      <c r="D2300" s="82"/>
    </row>
    <row r="2301" spans="1:4" s="38" customFormat="1" x14ac:dyDescent="0.2">
      <c r="A2301" s="55"/>
      <c r="B2301" s="34"/>
      <c r="C2301" s="88"/>
      <c r="D2301" s="88"/>
    </row>
    <row r="2302" spans="1:4" s="38" customFormat="1" ht="19.5" x14ac:dyDescent="0.2">
      <c r="A2302" s="50" t="s">
        <v>614</v>
      </c>
      <c r="B2302" s="48"/>
      <c r="C2302" s="88"/>
      <c r="D2302" s="88"/>
    </row>
    <row r="2303" spans="1:4" s="38" customFormat="1" ht="19.5" x14ac:dyDescent="0.2">
      <c r="A2303" s="50" t="s">
        <v>235</v>
      </c>
      <c r="B2303" s="48"/>
      <c r="C2303" s="88"/>
      <c r="D2303" s="88"/>
    </row>
    <row r="2304" spans="1:4" s="38" customFormat="1" ht="19.5" x14ac:dyDescent="0.2">
      <c r="A2304" s="50" t="s">
        <v>374</v>
      </c>
      <c r="B2304" s="48"/>
      <c r="C2304" s="88"/>
      <c r="D2304" s="88"/>
    </row>
    <row r="2305" spans="1:4" s="38" customFormat="1" ht="19.5" x14ac:dyDescent="0.2">
      <c r="A2305" s="50" t="s">
        <v>517</v>
      </c>
      <c r="B2305" s="48"/>
      <c r="C2305" s="88"/>
      <c r="D2305" s="88"/>
    </row>
    <row r="2306" spans="1:4" s="38" customFormat="1" x14ac:dyDescent="0.2">
      <c r="A2306" s="50"/>
      <c r="B2306" s="41"/>
      <c r="C2306" s="82"/>
      <c r="D2306" s="82"/>
    </row>
    <row r="2307" spans="1:4" s="38" customFormat="1" ht="20.25" customHeight="1" x14ac:dyDescent="0.2">
      <c r="A2307" s="51">
        <v>410000</v>
      </c>
      <c r="B2307" s="43" t="s">
        <v>83</v>
      </c>
      <c r="C2307" s="89">
        <f>C2308+C2313+C2325+0+C2327</f>
        <v>1998300</v>
      </c>
      <c r="D2307" s="89">
        <f>D2308+D2313+D2325+0+D2327</f>
        <v>27000</v>
      </c>
    </row>
    <row r="2308" spans="1:4" s="38" customFormat="1" ht="19.5" x14ac:dyDescent="0.2">
      <c r="A2308" s="51">
        <v>411000</v>
      </c>
      <c r="B2308" s="43" t="s">
        <v>194</v>
      </c>
      <c r="C2308" s="89">
        <f t="shared" ref="C2308" si="485">SUM(C2309:C2312)</f>
        <v>1838800</v>
      </c>
      <c r="D2308" s="89">
        <f t="shared" ref="D2308" si="486">SUM(D2309:D2312)</f>
        <v>0</v>
      </c>
    </row>
    <row r="2309" spans="1:4" s="38" customFormat="1" x14ac:dyDescent="0.2">
      <c r="A2309" s="53">
        <v>411100</v>
      </c>
      <c r="B2309" s="46" t="s">
        <v>84</v>
      </c>
      <c r="C2309" s="88">
        <v>1748800</v>
      </c>
      <c r="D2309" s="47">
        <v>0</v>
      </c>
    </row>
    <row r="2310" spans="1:4" s="38" customFormat="1" ht="37.5" x14ac:dyDescent="0.2">
      <c r="A2310" s="53">
        <v>411200</v>
      </c>
      <c r="B2310" s="46" t="s">
        <v>207</v>
      </c>
      <c r="C2310" s="88">
        <v>40000</v>
      </c>
      <c r="D2310" s="47">
        <v>0</v>
      </c>
    </row>
    <row r="2311" spans="1:4" s="38" customFormat="1" ht="37.5" x14ac:dyDescent="0.2">
      <c r="A2311" s="53">
        <v>411300</v>
      </c>
      <c r="B2311" s="46" t="s">
        <v>85</v>
      </c>
      <c r="C2311" s="88">
        <v>20000</v>
      </c>
      <c r="D2311" s="47">
        <v>0</v>
      </c>
    </row>
    <row r="2312" spans="1:4" s="38" customFormat="1" x14ac:dyDescent="0.2">
      <c r="A2312" s="53">
        <v>411400</v>
      </c>
      <c r="B2312" s="46" t="s">
        <v>86</v>
      </c>
      <c r="C2312" s="88">
        <v>30000</v>
      </c>
      <c r="D2312" s="47">
        <v>0</v>
      </c>
    </row>
    <row r="2313" spans="1:4" s="38" customFormat="1" ht="40.5" customHeight="1" x14ac:dyDescent="0.2">
      <c r="A2313" s="51">
        <v>412000</v>
      </c>
      <c r="B2313" s="48" t="s">
        <v>199</v>
      </c>
      <c r="C2313" s="89">
        <f>SUM(C2314:C2324)</f>
        <v>143500</v>
      </c>
      <c r="D2313" s="89">
        <f>SUM(D2314:D2324)</f>
        <v>26900</v>
      </c>
    </row>
    <row r="2314" spans="1:4" s="38" customFormat="1" ht="37.5" x14ac:dyDescent="0.2">
      <c r="A2314" s="53">
        <v>412200</v>
      </c>
      <c r="B2314" s="46" t="s">
        <v>208</v>
      </c>
      <c r="C2314" s="88">
        <v>80000</v>
      </c>
      <c r="D2314" s="88">
        <v>8100</v>
      </c>
    </row>
    <row r="2315" spans="1:4" s="38" customFormat="1" x14ac:dyDescent="0.2">
      <c r="A2315" s="53">
        <v>412300</v>
      </c>
      <c r="B2315" s="46" t="s">
        <v>88</v>
      </c>
      <c r="C2315" s="88">
        <v>8000</v>
      </c>
      <c r="D2315" s="88">
        <v>0</v>
      </c>
    </row>
    <row r="2316" spans="1:4" s="38" customFormat="1" x14ac:dyDescent="0.2">
      <c r="A2316" s="53">
        <v>412400</v>
      </c>
      <c r="B2316" s="46" t="s">
        <v>89</v>
      </c>
      <c r="C2316" s="88">
        <v>8000</v>
      </c>
      <c r="D2316" s="88">
        <v>2000</v>
      </c>
    </row>
    <row r="2317" spans="1:4" s="38" customFormat="1" x14ac:dyDescent="0.2">
      <c r="A2317" s="53">
        <v>412500</v>
      </c>
      <c r="B2317" s="46" t="s">
        <v>90</v>
      </c>
      <c r="C2317" s="88">
        <v>5000</v>
      </c>
      <c r="D2317" s="88">
        <v>2000</v>
      </c>
    </row>
    <row r="2318" spans="1:4" s="38" customFormat="1" x14ac:dyDescent="0.2">
      <c r="A2318" s="53">
        <v>412600</v>
      </c>
      <c r="B2318" s="46" t="s">
        <v>209</v>
      </c>
      <c r="C2318" s="88">
        <v>12000</v>
      </c>
      <c r="D2318" s="88">
        <v>2700</v>
      </c>
    </row>
    <row r="2319" spans="1:4" s="38" customFormat="1" x14ac:dyDescent="0.2">
      <c r="A2319" s="53">
        <v>412700</v>
      </c>
      <c r="B2319" s="46" t="s">
        <v>196</v>
      </c>
      <c r="C2319" s="88">
        <v>20000</v>
      </c>
      <c r="D2319" s="88">
        <v>2300</v>
      </c>
    </row>
    <row r="2320" spans="1:4" s="38" customFormat="1" x14ac:dyDescent="0.2">
      <c r="A2320" s="53">
        <v>412900</v>
      </c>
      <c r="B2320" s="83" t="s">
        <v>287</v>
      </c>
      <c r="C2320" s="88">
        <v>6000</v>
      </c>
      <c r="D2320" s="88">
        <v>8800</v>
      </c>
    </row>
    <row r="2321" spans="1:4" s="38" customFormat="1" x14ac:dyDescent="0.2">
      <c r="A2321" s="53">
        <v>412900</v>
      </c>
      <c r="B2321" s="83" t="s">
        <v>304</v>
      </c>
      <c r="C2321" s="88">
        <v>0</v>
      </c>
      <c r="D2321" s="88">
        <v>1000</v>
      </c>
    </row>
    <row r="2322" spans="1:4" s="38" customFormat="1" ht="37.5" x14ac:dyDescent="0.2">
      <c r="A2322" s="53">
        <v>412900</v>
      </c>
      <c r="B2322" s="83" t="s">
        <v>305</v>
      </c>
      <c r="C2322" s="88">
        <v>500</v>
      </c>
      <c r="D2322" s="88">
        <v>0</v>
      </c>
    </row>
    <row r="2323" spans="1:4" s="38" customFormat="1" ht="37.5" x14ac:dyDescent="0.2">
      <c r="A2323" s="53">
        <v>412900</v>
      </c>
      <c r="B2323" s="83" t="s">
        <v>306</v>
      </c>
      <c r="C2323" s="88">
        <v>4000</v>
      </c>
      <c r="D2323" s="88">
        <v>0</v>
      </c>
    </row>
    <row r="2324" spans="1:4" s="38" customFormat="1" x14ac:dyDescent="0.2">
      <c r="A2324" s="53">
        <v>412900</v>
      </c>
      <c r="B2324" s="83" t="s">
        <v>289</v>
      </c>
      <c r="C2324" s="88">
        <v>0</v>
      </c>
      <c r="D2324" s="88">
        <v>0</v>
      </c>
    </row>
    <row r="2325" spans="1:4" s="49" customFormat="1" ht="19.5" x14ac:dyDescent="0.2">
      <c r="A2325" s="51">
        <v>413000</v>
      </c>
      <c r="B2325" s="48" t="s">
        <v>200</v>
      </c>
      <c r="C2325" s="89">
        <f t="shared" ref="C2325:D2325" si="487">C2326</f>
        <v>0</v>
      </c>
      <c r="D2325" s="89">
        <f t="shared" si="487"/>
        <v>100</v>
      </c>
    </row>
    <row r="2326" spans="1:4" s="38" customFormat="1" x14ac:dyDescent="0.2">
      <c r="A2326" s="53">
        <v>413900</v>
      </c>
      <c r="B2326" s="46" t="s">
        <v>95</v>
      </c>
      <c r="C2326" s="88">
        <v>0</v>
      </c>
      <c r="D2326" s="88">
        <v>100</v>
      </c>
    </row>
    <row r="2327" spans="1:4" s="49" customFormat="1" ht="39" x14ac:dyDescent="0.2">
      <c r="A2327" s="51">
        <v>418000</v>
      </c>
      <c r="B2327" s="48" t="s">
        <v>203</v>
      </c>
      <c r="C2327" s="89">
        <f t="shared" ref="C2327" si="488">C2328+C2329</f>
        <v>16000</v>
      </c>
      <c r="D2327" s="89">
        <f t="shared" ref="D2327" si="489">D2328+D2329</f>
        <v>0</v>
      </c>
    </row>
    <row r="2328" spans="1:4" s="38" customFormat="1" x14ac:dyDescent="0.2">
      <c r="A2328" s="53">
        <v>418200</v>
      </c>
      <c r="B2328" s="46" t="s">
        <v>140</v>
      </c>
      <c r="C2328" s="88">
        <v>9000</v>
      </c>
      <c r="D2328" s="47">
        <v>0</v>
      </c>
    </row>
    <row r="2329" spans="1:4" s="38" customFormat="1" x14ac:dyDescent="0.2">
      <c r="A2329" s="53">
        <v>418400</v>
      </c>
      <c r="B2329" s="46" t="s">
        <v>141</v>
      </c>
      <c r="C2329" s="88">
        <v>7000</v>
      </c>
      <c r="D2329" s="47">
        <v>0</v>
      </c>
    </row>
    <row r="2330" spans="1:4" s="38" customFormat="1" ht="40.5" customHeight="1" x14ac:dyDescent="0.2">
      <c r="A2330" s="51">
        <v>510000</v>
      </c>
      <c r="B2330" s="48" t="s">
        <v>146</v>
      </c>
      <c r="C2330" s="89">
        <f t="shared" ref="C2330" si="490">C2331+C2335</f>
        <v>300000</v>
      </c>
      <c r="D2330" s="89">
        <f t="shared" ref="D2330" si="491">D2331+D2335</f>
        <v>53000</v>
      </c>
    </row>
    <row r="2331" spans="1:4" s="38" customFormat="1" ht="19.5" x14ac:dyDescent="0.2">
      <c r="A2331" s="51">
        <v>511000</v>
      </c>
      <c r="B2331" s="48" t="s">
        <v>147</v>
      </c>
      <c r="C2331" s="89">
        <f t="shared" ref="C2331" si="492">SUM(C2332:C2333)</f>
        <v>200000</v>
      </c>
      <c r="D2331" s="89">
        <f>SUM(D2332:D2334)</f>
        <v>3000</v>
      </c>
    </row>
    <row r="2332" spans="1:4" s="38" customFormat="1" ht="37.5" x14ac:dyDescent="0.2">
      <c r="A2332" s="53">
        <v>511200</v>
      </c>
      <c r="B2332" s="46" t="s">
        <v>149</v>
      </c>
      <c r="C2332" s="88">
        <v>190000</v>
      </c>
      <c r="D2332" s="88">
        <v>0</v>
      </c>
    </row>
    <row r="2333" spans="1:4" s="38" customFormat="1" x14ac:dyDescent="0.2">
      <c r="A2333" s="53">
        <v>511300</v>
      </c>
      <c r="B2333" s="46" t="s">
        <v>150</v>
      </c>
      <c r="C2333" s="88">
        <v>10000</v>
      </c>
      <c r="D2333" s="88">
        <v>0</v>
      </c>
    </row>
    <row r="2334" spans="1:4" s="38" customFormat="1" x14ac:dyDescent="0.2">
      <c r="A2334" s="53">
        <v>511500</v>
      </c>
      <c r="B2334" s="46" t="s">
        <v>214</v>
      </c>
      <c r="C2334" s="88">
        <v>0</v>
      </c>
      <c r="D2334" s="88">
        <v>3000</v>
      </c>
    </row>
    <row r="2335" spans="1:4" s="49" customFormat="1" ht="39" x14ac:dyDescent="0.2">
      <c r="A2335" s="51">
        <v>516000</v>
      </c>
      <c r="B2335" s="48" t="s">
        <v>157</v>
      </c>
      <c r="C2335" s="89">
        <f t="shared" ref="C2335:D2335" si="493">C2336</f>
        <v>100000</v>
      </c>
      <c r="D2335" s="89">
        <f t="shared" si="493"/>
        <v>50000</v>
      </c>
    </row>
    <row r="2336" spans="1:4" s="38" customFormat="1" x14ac:dyDescent="0.2">
      <c r="A2336" s="53">
        <v>516100</v>
      </c>
      <c r="B2336" s="46" t="s">
        <v>157</v>
      </c>
      <c r="C2336" s="88">
        <v>100000</v>
      </c>
      <c r="D2336" s="88">
        <v>50000</v>
      </c>
    </row>
    <row r="2337" spans="1:4" s="49" customFormat="1" ht="39" x14ac:dyDescent="0.2">
      <c r="A2337" s="51">
        <v>580000</v>
      </c>
      <c r="B2337" s="48" t="s">
        <v>159</v>
      </c>
      <c r="C2337" s="89">
        <f t="shared" ref="C2337:D2338" si="494">C2338</f>
        <v>18000</v>
      </c>
      <c r="D2337" s="89">
        <f t="shared" si="494"/>
        <v>0</v>
      </c>
    </row>
    <row r="2338" spans="1:4" s="49" customFormat="1" ht="39" x14ac:dyDescent="0.2">
      <c r="A2338" s="51">
        <v>581000</v>
      </c>
      <c r="B2338" s="48" t="s">
        <v>160</v>
      </c>
      <c r="C2338" s="89">
        <f t="shared" si="494"/>
        <v>18000</v>
      </c>
      <c r="D2338" s="89">
        <f t="shared" si="494"/>
        <v>0</v>
      </c>
    </row>
    <row r="2339" spans="1:4" s="38" customFormat="1" ht="37.5" x14ac:dyDescent="0.2">
      <c r="A2339" s="53">
        <v>581200</v>
      </c>
      <c r="B2339" s="46" t="s">
        <v>161</v>
      </c>
      <c r="C2339" s="88">
        <v>18000</v>
      </c>
      <c r="D2339" s="47">
        <v>0</v>
      </c>
    </row>
    <row r="2340" spans="1:4" s="49" customFormat="1" ht="19.5" x14ac:dyDescent="0.2">
      <c r="A2340" s="51">
        <v>630000</v>
      </c>
      <c r="B2340" s="48" t="s">
        <v>184</v>
      </c>
      <c r="C2340" s="89">
        <f>0+C2341</f>
        <v>0</v>
      </c>
      <c r="D2340" s="89">
        <f>0+D2341</f>
        <v>0</v>
      </c>
    </row>
    <row r="2341" spans="1:4" s="49" customFormat="1" ht="19.5" x14ac:dyDescent="0.2">
      <c r="A2341" s="51">
        <v>638000</v>
      </c>
      <c r="B2341" s="48" t="s">
        <v>121</v>
      </c>
      <c r="C2341" s="89">
        <f t="shared" ref="C2341:D2341" si="495">C2342</f>
        <v>0</v>
      </c>
      <c r="D2341" s="89">
        <f t="shared" si="495"/>
        <v>0</v>
      </c>
    </row>
    <row r="2342" spans="1:4" s="38" customFormat="1" x14ac:dyDescent="0.2">
      <c r="A2342" s="53">
        <v>638100</v>
      </c>
      <c r="B2342" s="46" t="s">
        <v>189</v>
      </c>
      <c r="C2342" s="88">
        <v>0</v>
      </c>
      <c r="D2342" s="47">
        <v>0</v>
      </c>
    </row>
    <row r="2343" spans="1:4" s="38" customFormat="1" x14ac:dyDescent="0.2">
      <c r="A2343" s="92"/>
      <c r="B2343" s="85" t="s">
        <v>222</v>
      </c>
      <c r="C2343" s="91">
        <f>C2307+C2330+C2337+C2340</f>
        <v>2316300</v>
      </c>
      <c r="D2343" s="91">
        <f>D2307+D2330+D2337+D2340</f>
        <v>80000</v>
      </c>
    </row>
    <row r="2344" spans="1:4" s="38" customFormat="1" x14ac:dyDescent="0.2">
      <c r="A2344" s="57"/>
      <c r="B2344" s="34"/>
      <c r="C2344" s="82"/>
      <c r="D2344" s="82"/>
    </row>
    <row r="2345" spans="1:4" s="38" customFormat="1" x14ac:dyDescent="0.2">
      <c r="A2345" s="55"/>
      <c r="B2345" s="34"/>
      <c r="C2345" s="88"/>
      <c r="D2345" s="88"/>
    </row>
    <row r="2346" spans="1:4" s="38" customFormat="1" ht="19.5" x14ac:dyDescent="0.2">
      <c r="A2346" s="50" t="s">
        <v>615</v>
      </c>
      <c r="B2346" s="48"/>
      <c r="C2346" s="88"/>
      <c r="D2346" s="88"/>
    </row>
    <row r="2347" spans="1:4" s="38" customFormat="1" ht="19.5" x14ac:dyDescent="0.2">
      <c r="A2347" s="50" t="s">
        <v>235</v>
      </c>
      <c r="B2347" s="48"/>
      <c r="C2347" s="88"/>
      <c r="D2347" s="88"/>
    </row>
    <row r="2348" spans="1:4" s="38" customFormat="1" ht="19.5" x14ac:dyDescent="0.2">
      <c r="A2348" s="50" t="s">
        <v>375</v>
      </c>
      <c r="B2348" s="48"/>
      <c r="C2348" s="88"/>
      <c r="D2348" s="88"/>
    </row>
    <row r="2349" spans="1:4" s="38" customFormat="1" ht="19.5" x14ac:dyDescent="0.2">
      <c r="A2349" s="50" t="s">
        <v>517</v>
      </c>
      <c r="B2349" s="48"/>
      <c r="C2349" s="88"/>
      <c r="D2349" s="88"/>
    </row>
    <row r="2350" spans="1:4" s="38" customFormat="1" x14ac:dyDescent="0.2">
      <c r="A2350" s="50"/>
      <c r="B2350" s="41"/>
      <c r="C2350" s="82"/>
      <c r="D2350" s="82"/>
    </row>
    <row r="2351" spans="1:4" s="38" customFormat="1" ht="20.25" customHeight="1" x14ac:dyDescent="0.2">
      <c r="A2351" s="51">
        <v>410000</v>
      </c>
      <c r="B2351" s="43" t="s">
        <v>83</v>
      </c>
      <c r="C2351" s="89">
        <f t="shared" ref="C2351" si="496">C2352+C2357</f>
        <v>8568800</v>
      </c>
      <c r="D2351" s="89">
        <f t="shared" ref="D2351" si="497">D2352+D2357</f>
        <v>0</v>
      </c>
    </row>
    <row r="2352" spans="1:4" s="38" customFormat="1" ht="19.5" x14ac:dyDescent="0.2">
      <c r="A2352" s="51">
        <v>411000</v>
      </c>
      <c r="B2352" s="43" t="s">
        <v>194</v>
      </c>
      <c r="C2352" s="89">
        <f t="shared" ref="C2352" si="498">SUM(C2353:C2356)</f>
        <v>7276100</v>
      </c>
      <c r="D2352" s="89">
        <f t="shared" ref="D2352" si="499">SUM(D2353:D2356)</f>
        <v>0</v>
      </c>
    </row>
    <row r="2353" spans="1:4" s="38" customFormat="1" x14ac:dyDescent="0.2">
      <c r="A2353" s="53">
        <v>411100</v>
      </c>
      <c r="B2353" s="46" t="s">
        <v>84</v>
      </c>
      <c r="C2353" s="88">
        <v>6660000</v>
      </c>
      <c r="D2353" s="47">
        <v>0</v>
      </c>
    </row>
    <row r="2354" spans="1:4" s="38" customFormat="1" ht="37.5" x14ac:dyDescent="0.2">
      <c r="A2354" s="53">
        <v>411200</v>
      </c>
      <c r="B2354" s="46" t="s">
        <v>207</v>
      </c>
      <c r="C2354" s="88">
        <v>340000</v>
      </c>
      <c r="D2354" s="47">
        <v>0</v>
      </c>
    </row>
    <row r="2355" spans="1:4" s="38" customFormat="1" ht="37.5" x14ac:dyDescent="0.2">
      <c r="A2355" s="53">
        <v>411300</v>
      </c>
      <c r="B2355" s="46" t="s">
        <v>85</v>
      </c>
      <c r="C2355" s="88">
        <v>216600</v>
      </c>
      <c r="D2355" s="47">
        <v>0</v>
      </c>
    </row>
    <row r="2356" spans="1:4" s="38" customFormat="1" x14ac:dyDescent="0.2">
      <c r="A2356" s="53">
        <v>411400</v>
      </c>
      <c r="B2356" s="46" t="s">
        <v>86</v>
      </c>
      <c r="C2356" s="88">
        <v>59500</v>
      </c>
      <c r="D2356" s="47">
        <v>0</v>
      </c>
    </row>
    <row r="2357" spans="1:4" s="38" customFormat="1" ht="40.5" customHeight="1" x14ac:dyDescent="0.2">
      <c r="A2357" s="51">
        <v>412000</v>
      </c>
      <c r="B2357" s="48" t="s">
        <v>199</v>
      </c>
      <c r="C2357" s="89">
        <f>SUM(C2358:C2367)</f>
        <v>1292700</v>
      </c>
      <c r="D2357" s="89">
        <f>SUM(D2358:D2367)</f>
        <v>0</v>
      </c>
    </row>
    <row r="2358" spans="1:4" s="38" customFormat="1" ht="37.5" x14ac:dyDescent="0.2">
      <c r="A2358" s="53">
        <v>412200</v>
      </c>
      <c r="B2358" s="46" t="s">
        <v>208</v>
      </c>
      <c r="C2358" s="88">
        <v>735000</v>
      </c>
      <c r="D2358" s="47">
        <v>0</v>
      </c>
    </row>
    <row r="2359" spans="1:4" s="38" customFormat="1" x14ac:dyDescent="0.2">
      <c r="A2359" s="53">
        <v>412300</v>
      </c>
      <c r="B2359" s="46" t="s">
        <v>88</v>
      </c>
      <c r="C2359" s="88">
        <v>105000</v>
      </c>
      <c r="D2359" s="47">
        <v>0</v>
      </c>
    </row>
    <row r="2360" spans="1:4" s="38" customFormat="1" x14ac:dyDescent="0.2">
      <c r="A2360" s="53">
        <v>412500</v>
      </c>
      <c r="B2360" s="46" t="s">
        <v>90</v>
      </c>
      <c r="C2360" s="88">
        <v>20000</v>
      </c>
      <c r="D2360" s="47">
        <v>0</v>
      </c>
    </row>
    <row r="2361" spans="1:4" s="38" customFormat="1" x14ac:dyDescent="0.2">
      <c r="A2361" s="53">
        <v>412600</v>
      </c>
      <c r="B2361" s="46" t="s">
        <v>209</v>
      </c>
      <c r="C2361" s="88">
        <v>10000</v>
      </c>
      <c r="D2361" s="47">
        <v>0</v>
      </c>
    </row>
    <row r="2362" spans="1:4" s="38" customFormat="1" x14ac:dyDescent="0.2">
      <c r="A2362" s="53">
        <v>412700</v>
      </c>
      <c r="B2362" s="46" t="s">
        <v>196</v>
      </c>
      <c r="C2362" s="88">
        <v>400000</v>
      </c>
      <c r="D2362" s="47">
        <v>0</v>
      </c>
    </row>
    <row r="2363" spans="1:4" s="38" customFormat="1" x14ac:dyDescent="0.2">
      <c r="A2363" s="53">
        <v>412900</v>
      </c>
      <c r="B2363" s="83" t="s">
        <v>287</v>
      </c>
      <c r="C2363" s="88">
        <v>2000</v>
      </c>
      <c r="D2363" s="47">
        <v>0</v>
      </c>
    </row>
    <row r="2364" spans="1:4" s="38" customFormat="1" x14ac:dyDescent="0.2">
      <c r="A2364" s="53">
        <v>412900</v>
      </c>
      <c r="B2364" s="83" t="s">
        <v>304</v>
      </c>
      <c r="C2364" s="88">
        <v>1500</v>
      </c>
      <c r="D2364" s="47">
        <v>0</v>
      </c>
    </row>
    <row r="2365" spans="1:4" s="38" customFormat="1" ht="37.5" x14ac:dyDescent="0.2">
      <c r="A2365" s="53">
        <v>412900</v>
      </c>
      <c r="B2365" s="83" t="s">
        <v>305</v>
      </c>
      <c r="C2365" s="88">
        <v>1500</v>
      </c>
      <c r="D2365" s="47">
        <v>0</v>
      </c>
    </row>
    <row r="2366" spans="1:4" s="38" customFormat="1" ht="37.5" x14ac:dyDescent="0.2">
      <c r="A2366" s="53">
        <v>412900</v>
      </c>
      <c r="B2366" s="83" t="s">
        <v>306</v>
      </c>
      <c r="C2366" s="88">
        <v>15000</v>
      </c>
      <c r="D2366" s="47">
        <v>0</v>
      </c>
    </row>
    <row r="2367" spans="1:4" s="38" customFormat="1" x14ac:dyDescent="0.2">
      <c r="A2367" s="53">
        <v>412900</v>
      </c>
      <c r="B2367" s="83" t="s">
        <v>289</v>
      </c>
      <c r="C2367" s="88">
        <v>2700</v>
      </c>
      <c r="D2367" s="47">
        <v>0</v>
      </c>
    </row>
    <row r="2368" spans="1:4" s="49" customFormat="1" ht="19.5" x14ac:dyDescent="0.2">
      <c r="A2368" s="51">
        <v>510000</v>
      </c>
      <c r="B2368" s="48" t="s">
        <v>146</v>
      </c>
      <c r="C2368" s="89">
        <f t="shared" ref="C2368:D2368" si="500">C2369</f>
        <v>10000</v>
      </c>
      <c r="D2368" s="89">
        <f t="shared" si="500"/>
        <v>0</v>
      </c>
    </row>
    <row r="2369" spans="1:4" s="49" customFormat="1" ht="19.5" x14ac:dyDescent="0.2">
      <c r="A2369" s="51">
        <v>511000</v>
      </c>
      <c r="B2369" s="48" t="s">
        <v>147</v>
      </c>
      <c r="C2369" s="89">
        <f>SUM(C2370:C2370)</f>
        <v>10000</v>
      </c>
      <c r="D2369" s="89">
        <f>SUM(D2370:D2370)</f>
        <v>0</v>
      </c>
    </row>
    <row r="2370" spans="1:4" s="38" customFormat="1" x14ac:dyDescent="0.2">
      <c r="A2370" s="53">
        <v>511300</v>
      </c>
      <c r="B2370" s="46" t="s">
        <v>150</v>
      </c>
      <c r="C2370" s="88">
        <v>10000</v>
      </c>
      <c r="D2370" s="47">
        <v>0</v>
      </c>
    </row>
    <row r="2371" spans="1:4" s="49" customFormat="1" ht="19.5" x14ac:dyDescent="0.2">
      <c r="A2371" s="51">
        <v>630000</v>
      </c>
      <c r="B2371" s="48" t="s">
        <v>184</v>
      </c>
      <c r="C2371" s="89">
        <f>C2372+C2374</f>
        <v>235000</v>
      </c>
      <c r="D2371" s="89">
        <f>D2372+D2374</f>
        <v>2000000</v>
      </c>
    </row>
    <row r="2372" spans="1:4" s="49" customFormat="1" ht="19.5" x14ac:dyDescent="0.2">
      <c r="A2372" s="51">
        <v>631000</v>
      </c>
      <c r="B2372" s="48" t="s">
        <v>120</v>
      </c>
      <c r="C2372" s="89">
        <f>0</f>
        <v>0</v>
      </c>
      <c r="D2372" s="89">
        <f>0+D2373</f>
        <v>2000000</v>
      </c>
    </row>
    <row r="2373" spans="1:4" s="38" customFormat="1" x14ac:dyDescent="0.2">
      <c r="A2373" s="53">
        <v>631200</v>
      </c>
      <c r="B2373" s="46" t="s">
        <v>187</v>
      </c>
      <c r="C2373" s="88">
        <v>0</v>
      </c>
      <c r="D2373" s="88">
        <v>2000000</v>
      </c>
    </row>
    <row r="2374" spans="1:4" s="49" customFormat="1" ht="19.5" x14ac:dyDescent="0.2">
      <c r="A2374" s="51">
        <v>638000</v>
      </c>
      <c r="B2374" s="48" t="s">
        <v>121</v>
      </c>
      <c r="C2374" s="89">
        <f t="shared" ref="C2374:D2374" si="501">C2375</f>
        <v>235000</v>
      </c>
      <c r="D2374" s="89">
        <f t="shared" si="501"/>
        <v>0</v>
      </c>
    </row>
    <row r="2375" spans="1:4" s="38" customFormat="1" x14ac:dyDescent="0.2">
      <c r="A2375" s="53">
        <v>638100</v>
      </c>
      <c r="B2375" s="46" t="s">
        <v>189</v>
      </c>
      <c r="C2375" s="88">
        <v>235000</v>
      </c>
      <c r="D2375" s="47">
        <v>0</v>
      </c>
    </row>
    <row r="2376" spans="1:4" s="38" customFormat="1" x14ac:dyDescent="0.2">
      <c r="A2376" s="92"/>
      <c r="B2376" s="85" t="s">
        <v>222</v>
      </c>
      <c r="C2376" s="91">
        <f>C2351+C2368+C2371</f>
        <v>8813800</v>
      </c>
      <c r="D2376" s="91">
        <f>D2351+D2368+D2371</f>
        <v>2000000</v>
      </c>
    </row>
    <row r="2377" spans="1:4" s="38" customFormat="1" x14ac:dyDescent="0.2">
      <c r="A2377" s="57"/>
      <c r="B2377" s="34"/>
      <c r="C2377" s="82"/>
      <c r="D2377" s="82"/>
    </row>
    <row r="2378" spans="1:4" s="38" customFormat="1" x14ac:dyDescent="0.2">
      <c r="A2378" s="55"/>
      <c r="B2378" s="34"/>
      <c r="C2378" s="88"/>
      <c r="D2378" s="88"/>
    </row>
    <row r="2379" spans="1:4" s="38" customFormat="1" ht="19.5" x14ac:dyDescent="0.2">
      <c r="A2379" s="50" t="s">
        <v>616</v>
      </c>
      <c r="B2379" s="48"/>
      <c r="C2379" s="88"/>
      <c r="D2379" s="88"/>
    </row>
    <row r="2380" spans="1:4" s="38" customFormat="1" ht="19.5" x14ac:dyDescent="0.2">
      <c r="A2380" s="50" t="s">
        <v>235</v>
      </c>
      <c r="B2380" s="48"/>
      <c r="C2380" s="88"/>
      <c r="D2380" s="88"/>
    </row>
    <row r="2381" spans="1:4" s="38" customFormat="1" ht="19.5" x14ac:dyDescent="0.2">
      <c r="A2381" s="50" t="s">
        <v>376</v>
      </c>
      <c r="B2381" s="48"/>
      <c r="C2381" s="88"/>
      <c r="D2381" s="88"/>
    </row>
    <row r="2382" spans="1:4" s="38" customFormat="1" ht="19.5" x14ac:dyDescent="0.2">
      <c r="A2382" s="50" t="s">
        <v>517</v>
      </c>
      <c r="B2382" s="48"/>
      <c r="C2382" s="88"/>
      <c r="D2382" s="88"/>
    </row>
    <row r="2383" spans="1:4" s="38" customFormat="1" x14ac:dyDescent="0.2">
      <c r="A2383" s="50"/>
      <c r="B2383" s="41"/>
      <c r="C2383" s="82"/>
      <c r="D2383" s="82"/>
    </row>
    <row r="2384" spans="1:4" s="38" customFormat="1" ht="19.5" x14ac:dyDescent="0.2">
      <c r="A2384" s="51">
        <v>410000</v>
      </c>
      <c r="B2384" s="43" t="s">
        <v>83</v>
      </c>
      <c r="C2384" s="89">
        <f t="shared" ref="C2384" si="502">C2385+C2390</f>
        <v>1009500</v>
      </c>
      <c r="D2384" s="89">
        <f t="shared" ref="D2384" si="503">D2385+D2390</f>
        <v>0</v>
      </c>
    </row>
    <row r="2385" spans="1:4" s="38" customFormat="1" ht="19.5" x14ac:dyDescent="0.2">
      <c r="A2385" s="51">
        <v>411000</v>
      </c>
      <c r="B2385" s="43" t="s">
        <v>194</v>
      </c>
      <c r="C2385" s="89">
        <f t="shared" ref="C2385" si="504">SUM(C2386:C2389)</f>
        <v>857900</v>
      </c>
      <c r="D2385" s="89">
        <f t="shared" ref="D2385" si="505">SUM(D2386:D2389)</f>
        <v>0</v>
      </c>
    </row>
    <row r="2386" spans="1:4" s="38" customFormat="1" x14ac:dyDescent="0.2">
      <c r="A2386" s="53">
        <v>411100</v>
      </c>
      <c r="B2386" s="46" t="s">
        <v>84</v>
      </c>
      <c r="C2386" s="88">
        <v>772000</v>
      </c>
      <c r="D2386" s="47">
        <v>0</v>
      </c>
    </row>
    <row r="2387" spans="1:4" s="38" customFormat="1" ht="37.5" x14ac:dyDescent="0.2">
      <c r="A2387" s="53">
        <v>411200</v>
      </c>
      <c r="B2387" s="46" t="s">
        <v>207</v>
      </c>
      <c r="C2387" s="88">
        <v>48000</v>
      </c>
      <c r="D2387" s="47">
        <v>0</v>
      </c>
    </row>
    <row r="2388" spans="1:4" s="38" customFormat="1" ht="37.5" x14ac:dyDescent="0.2">
      <c r="A2388" s="53">
        <v>411300</v>
      </c>
      <c r="B2388" s="46" t="s">
        <v>85</v>
      </c>
      <c r="C2388" s="88">
        <v>25900</v>
      </c>
      <c r="D2388" s="47">
        <v>0</v>
      </c>
    </row>
    <row r="2389" spans="1:4" s="38" customFormat="1" x14ac:dyDescent="0.2">
      <c r="A2389" s="53">
        <v>411400</v>
      </c>
      <c r="B2389" s="46" t="s">
        <v>86</v>
      </c>
      <c r="C2389" s="88">
        <v>12000</v>
      </c>
      <c r="D2389" s="47">
        <v>0</v>
      </c>
    </row>
    <row r="2390" spans="1:4" s="38" customFormat="1" ht="40.5" customHeight="1" x14ac:dyDescent="0.2">
      <c r="A2390" s="51">
        <v>412000</v>
      </c>
      <c r="B2390" s="48" t="s">
        <v>199</v>
      </c>
      <c r="C2390" s="89">
        <f>SUM(C2391:C2397)</f>
        <v>151600</v>
      </c>
      <c r="D2390" s="89">
        <f>SUM(D2391:D2397)</f>
        <v>0</v>
      </c>
    </row>
    <row r="2391" spans="1:4" s="38" customFormat="1" ht="37.5" x14ac:dyDescent="0.2">
      <c r="A2391" s="53">
        <v>412200</v>
      </c>
      <c r="B2391" s="46" t="s">
        <v>208</v>
      </c>
      <c r="C2391" s="88">
        <v>76400</v>
      </c>
      <c r="D2391" s="47">
        <v>0</v>
      </c>
    </row>
    <row r="2392" spans="1:4" s="38" customFormat="1" x14ac:dyDescent="0.2">
      <c r="A2392" s="53">
        <v>412300</v>
      </c>
      <c r="B2392" s="46" t="s">
        <v>88</v>
      </c>
      <c r="C2392" s="88">
        <v>16700</v>
      </c>
      <c r="D2392" s="47">
        <v>0</v>
      </c>
    </row>
    <row r="2393" spans="1:4" s="38" customFormat="1" x14ac:dyDescent="0.2">
      <c r="A2393" s="53">
        <v>412500</v>
      </c>
      <c r="B2393" s="46" t="s">
        <v>90</v>
      </c>
      <c r="C2393" s="88">
        <v>1500</v>
      </c>
      <c r="D2393" s="47">
        <v>0</v>
      </c>
    </row>
    <row r="2394" spans="1:4" s="38" customFormat="1" x14ac:dyDescent="0.2">
      <c r="A2394" s="53">
        <v>412600</v>
      </c>
      <c r="B2394" s="46" t="s">
        <v>209</v>
      </c>
      <c r="C2394" s="88">
        <v>2000</v>
      </c>
      <c r="D2394" s="47">
        <v>0</v>
      </c>
    </row>
    <row r="2395" spans="1:4" s="38" customFormat="1" x14ac:dyDescent="0.2">
      <c r="A2395" s="53">
        <v>412700</v>
      </c>
      <c r="B2395" s="46" t="s">
        <v>196</v>
      </c>
      <c r="C2395" s="88">
        <v>53000</v>
      </c>
      <c r="D2395" s="47">
        <v>0</v>
      </c>
    </row>
    <row r="2396" spans="1:4" s="38" customFormat="1" ht="37.5" x14ac:dyDescent="0.2">
      <c r="A2396" s="53">
        <v>412900</v>
      </c>
      <c r="B2396" s="83" t="s">
        <v>305</v>
      </c>
      <c r="C2396" s="88">
        <v>0</v>
      </c>
      <c r="D2396" s="47">
        <v>0</v>
      </c>
    </row>
    <row r="2397" spans="1:4" s="38" customFormat="1" ht="37.5" x14ac:dyDescent="0.2">
      <c r="A2397" s="53">
        <v>412900</v>
      </c>
      <c r="B2397" s="83" t="s">
        <v>306</v>
      </c>
      <c r="C2397" s="88">
        <v>2000</v>
      </c>
      <c r="D2397" s="47">
        <v>0</v>
      </c>
    </row>
    <row r="2398" spans="1:4" s="49" customFormat="1" ht="40.5" customHeight="1" x14ac:dyDescent="0.2">
      <c r="A2398" s="51">
        <v>510000</v>
      </c>
      <c r="B2398" s="48" t="s">
        <v>146</v>
      </c>
      <c r="C2398" s="89">
        <f t="shared" ref="C2398:D2399" si="506">C2399</f>
        <v>56000</v>
      </c>
      <c r="D2398" s="89">
        <f t="shared" si="506"/>
        <v>0</v>
      </c>
    </row>
    <row r="2399" spans="1:4" s="49" customFormat="1" ht="19.5" x14ac:dyDescent="0.2">
      <c r="A2399" s="51">
        <v>511000</v>
      </c>
      <c r="B2399" s="48" t="s">
        <v>147</v>
      </c>
      <c r="C2399" s="89">
        <f t="shared" si="506"/>
        <v>56000</v>
      </c>
      <c r="D2399" s="89">
        <f t="shared" si="506"/>
        <v>0</v>
      </c>
    </row>
    <row r="2400" spans="1:4" s="38" customFormat="1" x14ac:dyDescent="0.2">
      <c r="A2400" s="53">
        <v>511300</v>
      </c>
      <c r="B2400" s="46" t="s">
        <v>150</v>
      </c>
      <c r="C2400" s="88">
        <v>56000</v>
      </c>
      <c r="D2400" s="47">
        <v>0</v>
      </c>
    </row>
    <row r="2401" spans="1:4" s="49" customFormat="1" ht="19.5" x14ac:dyDescent="0.2">
      <c r="A2401" s="51">
        <v>630000</v>
      </c>
      <c r="B2401" s="48" t="s">
        <v>184</v>
      </c>
      <c r="C2401" s="89">
        <f t="shared" ref="C2401:D2401" si="507">C2402</f>
        <v>0</v>
      </c>
      <c r="D2401" s="89">
        <f t="shared" si="507"/>
        <v>45000</v>
      </c>
    </row>
    <row r="2402" spans="1:4" s="49" customFormat="1" ht="19.5" x14ac:dyDescent="0.2">
      <c r="A2402" s="51">
        <v>631000</v>
      </c>
      <c r="B2402" s="48" t="s">
        <v>120</v>
      </c>
      <c r="C2402" s="89">
        <f>0+C2403</f>
        <v>0</v>
      </c>
      <c r="D2402" s="89">
        <f>0+D2403</f>
        <v>45000</v>
      </c>
    </row>
    <row r="2403" spans="1:4" s="38" customFormat="1" x14ac:dyDescent="0.2">
      <c r="A2403" s="53">
        <v>631200</v>
      </c>
      <c r="B2403" s="46" t="s">
        <v>187</v>
      </c>
      <c r="C2403" s="88">
        <v>0</v>
      </c>
      <c r="D2403" s="88">
        <v>45000</v>
      </c>
    </row>
    <row r="2404" spans="1:4" s="38" customFormat="1" x14ac:dyDescent="0.2">
      <c r="A2404" s="92"/>
      <c r="B2404" s="85" t="s">
        <v>222</v>
      </c>
      <c r="C2404" s="91">
        <f>C2384+C2398+C2401</f>
        <v>1065500</v>
      </c>
      <c r="D2404" s="91">
        <f>D2384+D2398+D2401</f>
        <v>45000</v>
      </c>
    </row>
    <row r="2405" spans="1:4" s="38" customFormat="1" x14ac:dyDescent="0.2">
      <c r="A2405" s="57"/>
      <c r="B2405" s="34"/>
      <c r="C2405" s="88"/>
      <c r="D2405" s="88"/>
    </row>
    <row r="2406" spans="1:4" s="38" customFormat="1" x14ac:dyDescent="0.2">
      <c r="A2406" s="55"/>
      <c r="B2406" s="34"/>
      <c r="C2406" s="88"/>
      <c r="D2406" s="88"/>
    </row>
    <row r="2407" spans="1:4" s="38" customFormat="1" ht="19.5" x14ac:dyDescent="0.2">
      <c r="A2407" s="50" t="s">
        <v>617</v>
      </c>
      <c r="B2407" s="48"/>
      <c r="C2407" s="88"/>
      <c r="D2407" s="88"/>
    </row>
    <row r="2408" spans="1:4" s="38" customFormat="1" ht="19.5" x14ac:dyDescent="0.2">
      <c r="A2408" s="50" t="s">
        <v>235</v>
      </c>
      <c r="B2408" s="48"/>
      <c r="C2408" s="88"/>
      <c r="D2408" s="88"/>
    </row>
    <row r="2409" spans="1:4" s="38" customFormat="1" ht="19.5" x14ac:dyDescent="0.2">
      <c r="A2409" s="50" t="s">
        <v>377</v>
      </c>
      <c r="B2409" s="48"/>
      <c r="C2409" s="88"/>
      <c r="D2409" s="88"/>
    </row>
    <row r="2410" spans="1:4" s="38" customFormat="1" ht="19.5" x14ac:dyDescent="0.2">
      <c r="A2410" s="50" t="s">
        <v>517</v>
      </c>
      <c r="B2410" s="48"/>
      <c r="C2410" s="88"/>
      <c r="D2410" s="88"/>
    </row>
    <row r="2411" spans="1:4" s="38" customFormat="1" x14ac:dyDescent="0.2">
      <c r="A2411" s="50"/>
      <c r="B2411" s="41"/>
      <c r="C2411" s="82"/>
      <c r="D2411" s="82"/>
    </row>
    <row r="2412" spans="1:4" s="38" customFormat="1" ht="20.25" customHeight="1" x14ac:dyDescent="0.2">
      <c r="A2412" s="51">
        <v>410000</v>
      </c>
      <c r="B2412" s="43" t="s">
        <v>83</v>
      </c>
      <c r="C2412" s="89">
        <f t="shared" ref="C2412" si="508">C2413+C2418</f>
        <v>1087300</v>
      </c>
      <c r="D2412" s="89">
        <f t="shared" ref="D2412" si="509">D2413+D2418</f>
        <v>0</v>
      </c>
    </row>
    <row r="2413" spans="1:4" s="38" customFormat="1" ht="19.5" x14ac:dyDescent="0.2">
      <c r="A2413" s="51">
        <v>411000</v>
      </c>
      <c r="B2413" s="43" t="s">
        <v>194</v>
      </c>
      <c r="C2413" s="89">
        <f t="shared" ref="C2413" si="510">SUM(C2414:C2417)</f>
        <v>881500</v>
      </c>
      <c r="D2413" s="89">
        <f>SUM(D2414:D2417)</f>
        <v>0</v>
      </c>
    </row>
    <row r="2414" spans="1:4" s="38" customFormat="1" x14ac:dyDescent="0.2">
      <c r="A2414" s="53">
        <v>411100</v>
      </c>
      <c r="B2414" s="46" t="s">
        <v>84</v>
      </c>
      <c r="C2414" s="88">
        <v>806000</v>
      </c>
      <c r="D2414" s="47">
        <v>0</v>
      </c>
    </row>
    <row r="2415" spans="1:4" s="38" customFormat="1" ht="37.5" x14ac:dyDescent="0.2">
      <c r="A2415" s="53">
        <v>411200</v>
      </c>
      <c r="B2415" s="46" t="s">
        <v>207</v>
      </c>
      <c r="C2415" s="88">
        <v>45100</v>
      </c>
      <c r="D2415" s="47">
        <v>0</v>
      </c>
    </row>
    <row r="2416" spans="1:4" s="38" customFormat="1" ht="37.5" x14ac:dyDescent="0.2">
      <c r="A2416" s="53">
        <v>411300</v>
      </c>
      <c r="B2416" s="46" t="s">
        <v>85</v>
      </c>
      <c r="C2416" s="88">
        <v>15400</v>
      </c>
      <c r="D2416" s="47">
        <v>0</v>
      </c>
    </row>
    <row r="2417" spans="1:4" s="38" customFormat="1" x14ac:dyDescent="0.2">
      <c r="A2417" s="53">
        <v>411400</v>
      </c>
      <c r="B2417" s="46" t="s">
        <v>86</v>
      </c>
      <c r="C2417" s="88">
        <v>15000</v>
      </c>
      <c r="D2417" s="47">
        <v>0</v>
      </c>
    </row>
    <row r="2418" spans="1:4" s="38" customFormat="1" ht="40.5" customHeight="1" x14ac:dyDescent="0.2">
      <c r="A2418" s="51">
        <v>412000</v>
      </c>
      <c r="B2418" s="48" t="s">
        <v>199</v>
      </c>
      <c r="C2418" s="89">
        <f>SUM(C2419:C2426)</f>
        <v>205800</v>
      </c>
      <c r="D2418" s="89">
        <f>SUM(D2419:D2426)</f>
        <v>0</v>
      </c>
    </row>
    <row r="2419" spans="1:4" s="38" customFormat="1" ht="37.5" x14ac:dyDescent="0.2">
      <c r="A2419" s="53">
        <v>412200</v>
      </c>
      <c r="B2419" s="46" t="s">
        <v>208</v>
      </c>
      <c r="C2419" s="88">
        <v>132000</v>
      </c>
      <c r="D2419" s="47">
        <v>0</v>
      </c>
    </row>
    <row r="2420" spans="1:4" s="38" customFormat="1" x14ac:dyDescent="0.2">
      <c r="A2420" s="53">
        <v>412300</v>
      </c>
      <c r="B2420" s="46" t="s">
        <v>88</v>
      </c>
      <c r="C2420" s="88">
        <v>12500</v>
      </c>
      <c r="D2420" s="47">
        <v>0</v>
      </c>
    </row>
    <row r="2421" spans="1:4" s="38" customFormat="1" x14ac:dyDescent="0.2">
      <c r="A2421" s="53">
        <v>412500</v>
      </c>
      <c r="B2421" s="46" t="s">
        <v>90</v>
      </c>
      <c r="C2421" s="88">
        <v>3000</v>
      </c>
      <c r="D2421" s="47">
        <v>0</v>
      </c>
    </row>
    <row r="2422" spans="1:4" s="38" customFormat="1" x14ac:dyDescent="0.2">
      <c r="A2422" s="53">
        <v>412600</v>
      </c>
      <c r="B2422" s="46" t="s">
        <v>209</v>
      </c>
      <c r="C2422" s="88">
        <v>1500</v>
      </c>
      <c r="D2422" s="47">
        <v>0</v>
      </c>
    </row>
    <row r="2423" spans="1:4" s="38" customFormat="1" x14ac:dyDescent="0.2">
      <c r="A2423" s="53">
        <v>412700</v>
      </c>
      <c r="B2423" s="46" t="s">
        <v>196</v>
      </c>
      <c r="C2423" s="88">
        <v>50000</v>
      </c>
      <c r="D2423" s="47">
        <v>0</v>
      </c>
    </row>
    <row r="2424" spans="1:4" s="38" customFormat="1" x14ac:dyDescent="0.2">
      <c r="A2424" s="53">
        <v>412900</v>
      </c>
      <c r="B2424" s="83" t="s">
        <v>287</v>
      </c>
      <c r="C2424" s="88">
        <v>3900</v>
      </c>
      <c r="D2424" s="47">
        <v>0</v>
      </c>
    </row>
    <row r="2425" spans="1:4" s="38" customFormat="1" ht="37.5" x14ac:dyDescent="0.2">
      <c r="A2425" s="53">
        <v>412900</v>
      </c>
      <c r="B2425" s="83" t="s">
        <v>305</v>
      </c>
      <c r="C2425" s="88">
        <v>1400</v>
      </c>
      <c r="D2425" s="47">
        <v>0</v>
      </c>
    </row>
    <row r="2426" spans="1:4" s="38" customFormat="1" ht="37.5" x14ac:dyDescent="0.2">
      <c r="A2426" s="53">
        <v>412900</v>
      </c>
      <c r="B2426" s="83" t="s">
        <v>306</v>
      </c>
      <c r="C2426" s="88">
        <v>1500</v>
      </c>
      <c r="D2426" s="47">
        <v>0</v>
      </c>
    </row>
    <row r="2427" spans="1:4" s="49" customFormat="1" ht="19.5" x14ac:dyDescent="0.2">
      <c r="A2427" s="51">
        <v>510000</v>
      </c>
      <c r="B2427" s="48" t="s">
        <v>146</v>
      </c>
      <c r="C2427" s="89">
        <f t="shared" ref="C2427:D2427" si="511">C2428</f>
        <v>53000</v>
      </c>
      <c r="D2427" s="89">
        <f t="shared" si="511"/>
        <v>0</v>
      </c>
    </row>
    <row r="2428" spans="1:4" s="49" customFormat="1" ht="19.5" x14ac:dyDescent="0.2">
      <c r="A2428" s="51">
        <v>511000</v>
      </c>
      <c r="B2428" s="48" t="s">
        <v>147</v>
      </c>
      <c r="C2428" s="89">
        <f>SUM(C2429:C2429)</f>
        <v>53000</v>
      </c>
      <c r="D2428" s="89">
        <f>SUM(D2429:D2429)</f>
        <v>0</v>
      </c>
    </row>
    <row r="2429" spans="1:4" s="38" customFormat="1" x14ac:dyDescent="0.2">
      <c r="A2429" s="53">
        <v>511300</v>
      </c>
      <c r="B2429" s="46" t="s">
        <v>150</v>
      </c>
      <c r="C2429" s="88">
        <v>53000</v>
      </c>
      <c r="D2429" s="47">
        <v>0</v>
      </c>
    </row>
    <row r="2430" spans="1:4" s="49" customFormat="1" ht="19.5" x14ac:dyDescent="0.2">
      <c r="A2430" s="51">
        <v>630000</v>
      </c>
      <c r="B2430" s="48" t="s">
        <v>184</v>
      </c>
      <c r="C2430" s="89">
        <f>C2431+C2433</f>
        <v>27000</v>
      </c>
      <c r="D2430" s="89">
        <f>D2431+D2433</f>
        <v>1000000</v>
      </c>
    </row>
    <row r="2431" spans="1:4" s="49" customFormat="1" ht="19.5" x14ac:dyDescent="0.2">
      <c r="A2431" s="51">
        <v>631000</v>
      </c>
      <c r="B2431" s="48" t="s">
        <v>120</v>
      </c>
      <c r="C2431" s="89">
        <f>0</f>
        <v>0</v>
      </c>
      <c r="D2431" s="89">
        <f>0+D2432</f>
        <v>1000000</v>
      </c>
    </row>
    <row r="2432" spans="1:4" s="38" customFormat="1" x14ac:dyDescent="0.2">
      <c r="A2432" s="53">
        <v>631200</v>
      </c>
      <c r="B2432" s="46" t="s">
        <v>187</v>
      </c>
      <c r="C2432" s="88">
        <v>0</v>
      </c>
      <c r="D2432" s="88">
        <v>1000000</v>
      </c>
    </row>
    <row r="2433" spans="1:4" s="49" customFormat="1" ht="19.5" x14ac:dyDescent="0.2">
      <c r="A2433" s="51">
        <v>638000</v>
      </c>
      <c r="B2433" s="48" t="s">
        <v>121</v>
      </c>
      <c r="C2433" s="89">
        <f t="shared" ref="C2433:D2433" si="512">C2434</f>
        <v>27000</v>
      </c>
      <c r="D2433" s="89">
        <f t="shared" si="512"/>
        <v>0</v>
      </c>
    </row>
    <row r="2434" spans="1:4" s="38" customFormat="1" x14ac:dyDescent="0.2">
      <c r="A2434" s="53">
        <v>638100</v>
      </c>
      <c r="B2434" s="46" t="s">
        <v>189</v>
      </c>
      <c r="C2434" s="88">
        <v>27000</v>
      </c>
      <c r="D2434" s="47">
        <v>0</v>
      </c>
    </row>
    <row r="2435" spans="1:4" s="38" customFormat="1" x14ac:dyDescent="0.2">
      <c r="A2435" s="92"/>
      <c r="B2435" s="85" t="s">
        <v>222</v>
      </c>
      <c r="C2435" s="91">
        <f>C2412+C2427+C2430</f>
        <v>1167300</v>
      </c>
      <c r="D2435" s="91">
        <f>D2412+D2427+D2430</f>
        <v>1000000</v>
      </c>
    </row>
    <row r="2436" spans="1:4" s="38" customFormat="1" x14ac:dyDescent="0.2">
      <c r="A2436" s="57"/>
      <c r="B2436" s="34"/>
      <c r="C2436" s="82"/>
      <c r="D2436" s="82"/>
    </row>
    <row r="2437" spans="1:4" s="38" customFormat="1" x14ac:dyDescent="0.2">
      <c r="A2437" s="55"/>
      <c r="B2437" s="34"/>
      <c r="C2437" s="88"/>
      <c r="D2437" s="88"/>
    </row>
    <row r="2438" spans="1:4" s="38" customFormat="1" ht="19.5" x14ac:dyDescent="0.2">
      <c r="A2438" s="50" t="s">
        <v>618</v>
      </c>
      <c r="B2438" s="48"/>
      <c r="C2438" s="88"/>
      <c r="D2438" s="88"/>
    </row>
    <row r="2439" spans="1:4" s="38" customFormat="1" ht="19.5" x14ac:dyDescent="0.2">
      <c r="A2439" s="50" t="s">
        <v>235</v>
      </c>
      <c r="B2439" s="48"/>
      <c r="C2439" s="88"/>
      <c r="D2439" s="88"/>
    </row>
    <row r="2440" spans="1:4" s="38" customFormat="1" ht="19.5" x14ac:dyDescent="0.2">
      <c r="A2440" s="50" t="s">
        <v>378</v>
      </c>
      <c r="B2440" s="48"/>
      <c r="C2440" s="88"/>
      <c r="D2440" s="88"/>
    </row>
    <row r="2441" spans="1:4" s="38" customFormat="1" ht="19.5" x14ac:dyDescent="0.2">
      <c r="A2441" s="50" t="s">
        <v>517</v>
      </c>
      <c r="B2441" s="48"/>
      <c r="C2441" s="88"/>
      <c r="D2441" s="88"/>
    </row>
    <row r="2442" spans="1:4" s="38" customFormat="1" x14ac:dyDescent="0.2">
      <c r="A2442" s="50"/>
      <c r="B2442" s="41"/>
      <c r="C2442" s="82"/>
      <c r="D2442" s="82"/>
    </row>
    <row r="2443" spans="1:4" s="38" customFormat="1" ht="20.25" customHeight="1" x14ac:dyDescent="0.2">
      <c r="A2443" s="51">
        <v>410000</v>
      </c>
      <c r="B2443" s="43" t="s">
        <v>83</v>
      </c>
      <c r="C2443" s="89">
        <f t="shared" ref="C2443" si="513">C2444+C2449</f>
        <v>1806000</v>
      </c>
      <c r="D2443" s="89">
        <f t="shared" ref="D2443" si="514">D2444+D2449</f>
        <v>0</v>
      </c>
    </row>
    <row r="2444" spans="1:4" s="38" customFormat="1" ht="19.5" x14ac:dyDescent="0.2">
      <c r="A2444" s="51">
        <v>411000</v>
      </c>
      <c r="B2444" s="43" t="s">
        <v>194</v>
      </c>
      <c r="C2444" s="89">
        <f t="shared" ref="C2444" si="515">SUM(C2445:C2448)</f>
        <v>1530500</v>
      </c>
      <c r="D2444" s="89">
        <f t="shared" ref="D2444" si="516">SUM(D2445:D2448)</f>
        <v>0</v>
      </c>
    </row>
    <row r="2445" spans="1:4" s="38" customFormat="1" x14ac:dyDescent="0.2">
      <c r="A2445" s="53">
        <v>411100</v>
      </c>
      <c r="B2445" s="46" t="s">
        <v>84</v>
      </c>
      <c r="C2445" s="88">
        <v>1435000</v>
      </c>
      <c r="D2445" s="47">
        <v>0</v>
      </c>
    </row>
    <row r="2446" spans="1:4" s="38" customFormat="1" ht="37.5" x14ac:dyDescent="0.2">
      <c r="A2446" s="53">
        <v>411200</v>
      </c>
      <c r="B2446" s="46" t="s">
        <v>207</v>
      </c>
      <c r="C2446" s="88">
        <v>65500</v>
      </c>
      <c r="D2446" s="47">
        <v>0</v>
      </c>
    </row>
    <row r="2447" spans="1:4" s="38" customFormat="1" ht="37.5" x14ac:dyDescent="0.2">
      <c r="A2447" s="53">
        <v>411300</v>
      </c>
      <c r="B2447" s="46" t="s">
        <v>85</v>
      </c>
      <c r="C2447" s="88">
        <v>5000</v>
      </c>
      <c r="D2447" s="47">
        <v>0</v>
      </c>
    </row>
    <row r="2448" spans="1:4" s="38" customFormat="1" x14ac:dyDescent="0.2">
      <c r="A2448" s="53">
        <v>411400</v>
      </c>
      <c r="B2448" s="46" t="s">
        <v>86</v>
      </c>
      <c r="C2448" s="88">
        <v>25000</v>
      </c>
      <c r="D2448" s="47">
        <v>0</v>
      </c>
    </row>
    <row r="2449" spans="1:4" s="38" customFormat="1" ht="40.5" customHeight="1" x14ac:dyDescent="0.2">
      <c r="A2449" s="51">
        <v>412000</v>
      </c>
      <c r="B2449" s="48" t="s">
        <v>199</v>
      </c>
      <c r="C2449" s="89">
        <f>SUM(C2450:C2459)</f>
        <v>275500</v>
      </c>
      <c r="D2449" s="89">
        <f>SUM(D2450:D2459)</f>
        <v>0</v>
      </c>
    </row>
    <row r="2450" spans="1:4" s="38" customFormat="1" ht="37.5" x14ac:dyDescent="0.2">
      <c r="A2450" s="53">
        <v>412200</v>
      </c>
      <c r="B2450" s="46" t="s">
        <v>208</v>
      </c>
      <c r="C2450" s="88">
        <v>130000</v>
      </c>
      <c r="D2450" s="47">
        <v>0</v>
      </c>
    </row>
    <row r="2451" spans="1:4" s="38" customFormat="1" x14ac:dyDescent="0.2">
      <c r="A2451" s="53">
        <v>412300</v>
      </c>
      <c r="B2451" s="46" t="s">
        <v>88</v>
      </c>
      <c r="C2451" s="88">
        <v>42000</v>
      </c>
      <c r="D2451" s="47">
        <v>0</v>
      </c>
    </row>
    <row r="2452" spans="1:4" s="38" customFormat="1" x14ac:dyDescent="0.2">
      <c r="A2452" s="53">
        <v>412500</v>
      </c>
      <c r="B2452" s="46" t="s">
        <v>90</v>
      </c>
      <c r="C2452" s="88">
        <v>3000</v>
      </c>
      <c r="D2452" s="47">
        <v>0</v>
      </c>
    </row>
    <row r="2453" spans="1:4" s="38" customFormat="1" x14ac:dyDescent="0.2">
      <c r="A2453" s="53">
        <v>412600</v>
      </c>
      <c r="B2453" s="46" t="s">
        <v>209</v>
      </c>
      <c r="C2453" s="88">
        <v>15000</v>
      </c>
      <c r="D2453" s="47">
        <v>0</v>
      </c>
    </row>
    <row r="2454" spans="1:4" s="38" customFormat="1" x14ac:dyDescent="0.2">
      <c r="A2454" s="53">
        <v>412700</v>
      </c>
      <c r="B2454" s="46" t="s">
        <v>196</v>
      </c>
      <c r="C2454" s="88">
        <v>75000</v>
      </c>
      <c r="D2454" s="47">
        <v>0</v>
      </c>
    </row>
    <row r="2455" spans="1:4" s="38" customFormat="1" x14ac:dyDescent="0.2">
      <c r="A2455" s="53">
        <v>412900</v>
      </c>
      <c r="B2455" s="83" t="s">
        <v>287</v>
      </c>
      <c r="C2455" s="88">
        <v>1500</v>
      </c>
      <c r="D2455" s="47">
        <v>0</v>
      </c>
    </row>
    <row r="2456" spans="1:4" s="38" customFormat="1" x14ac:dyDescent="0.2">
      <c r="A2456" s="53">
        <v>412900</v>
      </c>
      <c r="B2456" s="83" t="s">
        <v>304</v>
      </c>
      <c r="C2456" s="88">
        <v>400</v>
      </c>
      <c r="D2456" s="47">
        <v>0</v>
      </c>
    </row>
    <row r="2457" spans="1:4" s="38" customFormat="1" ht="37.5" x14ac:dyDescent="0.2">
      <c r="A2457" s="53">
        <v>412900</v>
      </c>
      <c r="B2457" s="83" t="s">
        <v>305</v>
      </c>
      <c r="C2457" s="88">
        <v>5400</v>
      </c>
      <c r="D2457" s="47">
        <v>0</v>
      </c>
    </row>
    <row r="2458" spans="1:4" s="38" customFormat="1" ht="37.5" x14ac:dyDescent="0.2">
      <c r="A2458" s="53">
        <v>412900</v>
      </c>
      <c r="B2458" s="83" t="s">
        <v>306</v>
      </c>
      <c r="C2458" s="88">
        <v>3000</v>
      </c>
      <c r="D2458" s="47">
        <v>0</v>
      </c>
    </row>
    <row r="2459" spans="1:4" s="38" customFormat="1" x14ac:dyDescent="0.2">
      <c r="A2459" s="53">
        <v>412900</v>
      </c>
      <c r="B2459" s="46" t="s">
        <v>289</v>
      </c>
      <c r="C2459" s="88">
        <v>200</v>
      </c>
      <c r="D2459" s="47">
        <v>0</v>
      </c>
    </row>
    <row r="2460" spans="1:4" s="49" customFormat="1" ht="40.5" customHeight="1" x14ac:dyDescent="0.2">
      <c r="A2460" s="51">
        <v>510000</v>
      </c>
      <c r="B2460" s="48" t="s">
        <v>146</v>
      </c>
      <c r="C2460" s="89">
        <f t="shared" ref="C2460:D2460" si="517">C2461</f>
        <v>12000</v>
      </c>
      <c r="D2460" s="89">
        <f t="shared" si="517"/>
        <v>0</v>
      </c>
    </row>
    <row r="2461" spans="1:4" s="49" customFormat="1" ht="19.5" x14ac:dyDescent="0.2">
      <c r="A2461" s="51">
        <v>511000</v>
      </c>
      <c r="B2461" s="48" t="s">
        <v>147</v>
      </c>
      <c r="C2461" s="89">
        <f t="shared" ref="C2461" si="518">SUM(C2462:C2463)</f>
        <v>12000</v>
      </c>
      <c r="D2461" s="89">
        <f t="shared" ref="D2461" si="519">SUM(D2462:D2463)</f>
        <v>0</v>
      </c>
    </row>
    <row r="2462" spans="1:4" s="38" customFormat="1" ht="37.5" x14ac:dyDescent="0.2">
      <c r="A2462" s="53">
        <v>511200</v>
      </c>
      <c r="B2462" s="46" t="s">
        <v>149</v>
      </c>
      <c r="C2462" s="88">
        <v>7000</v>
      </c>
      <c r="D2462" s="47">
        <v>0</v>
      </c>
    </row>
    <row r="2463" spans="1:4" s="38" customFormat="1" x14ac:dyDescent="0.2">
      <c r="A2463" s="53">
        <v>511300</v>
      </c>
      <c r="B2463" s="46" t="s">
        <v>150</v>
      </c>
      <c r="C2463" s="88">
        <v>5000</v>
      </c>
      <c r="D2463" s="47">
        <v>0</v>
      </c>
    </row>
    <row r="2464" spans="1:4" s="49" customFormat="1" ht="19.5" x14ac:dyDescent="0.2">
      <c r="A2464" s="51">
        <v>630000</v>
      </c>
      <c r="B2464" s="48" t="s">
        <v>184</v>
      </c>
      <c r="C2464" s="89">
        <f>C2465+0</f>
        <v>0</v>
      </c>
      <c r="D2464" s="89">
        <f>D2465+0</f>
        <v>450000</v>
      </c>
    </row>
    <row r="2465" spans="1:4" s="49" customFormat="1" ht="19.5" x14ac:dyDescent="0.2">
      <c r="A2465" s="51">
        <v>631000</v>
      </c>
      <c r="B2465" s="48" t="s">
        <v>120</v>
      </c>
      <c r="C2465" s="89">
        <f>0</f>
        <v>0</v>
      </c>
      <c r="D2465" s="89">
        <f>0+D2466</f>
        <v>450000</v>
      </c>
    </row>
    <row r="2466" spans="1:4" s="38" customFormat="1" x14ac:dyDescent="0.2">
      <c r="A2466" s="53">
        <v>631200</v>
      </c>
      <c r="B2466" s="46" t="s">
        <v>187</v>
      </c>
      <c r="C2466" s="88">
        <v>0</v>
      </c>
      <c r="D2466" s="88">
        <v>450000</v>
      </c>
    </row>
    <row r="2467" spans="1:4" s="38" customFormat="1" x14ac:dyDescent="0.2">
      <c r="A2467" s="92"/>
      <c r="B2467" s="85" t="s">
        <v>222</v>
      </c>
      <c r="C2467" s="91">
        <f>C2443+C2460+C2464</f>
        <v>1818000</v>
      </c>
      <c r="D2467" s="91">
        <f>D2443+D2460+D2464</f>
        <v>450000</v>
      </c>
    </row>
    <row r="2468" spans="1:4" s="38" customFormat="1" x14ac:dyDescent="0.2">
      <c r="A2468" s="57"/>
      <c r="B2468" s="34"/>
      <c r="C2468" s="82"/>
      <c r="D2468" s="82"/>
    </row>
    <row r="2469" spans="1:4" s="38" customFormat="1" x14ac:dyDescent="0.2">
      <c r="A2469" s="55"/>
      <c r="B2469" s="34"/>
      <c r="C2469" s="88"/>
      <c r="D2469" s="88"/>
    </row>
    <row r="2470" spans="1:4" s="38" customFormat="1" ht="19.5" x14ac:dyDescent="0.2">
      <c r="A2470" s="50" t="s">
        <v>619</v>
      </c>
      <c r="B2470" s="48"/>
      <c r="C2470" s="88"/>
      <c r="D2470" s="88"/>
    </row>
    <row r="2471" spans="1:4" s="38" customFormat="1" ht="19.5" x14ac:dyDescent="0.2">
      <c r="A2471" s="50" t="s">
        <v>235</v>
      </c>
      <c r="B2471" s="48"/>
      <c r="C2471" s="88"/>
      <c r="D2471" s="88"/>
    </row>
    <row r="2472" spans="1:4" s="38" customFormat="1" ht="19.5" x14ac:dyDescent="0.2">
      <c r="A2472" s="50" t="s">
        <v>379</v>
      </c>
      <c r="B2472" s="48"/>
      <c r="C2472" s="88"/>
      <c r="D2472" s="88"/>
    </row>
    <row r="2473" spans="1:4" s="38" customFormat="1" ht="19.5" x14ac:dyDescent="0.2">
      <c r="A2473" s="50" t="s">
        <v>517</v>
      </c>
      <c r="B2473" s="48"/>
      <c r="C2473" s="88"/>
      <c r="D2473" s="88"/>
    </row>
    <row r="2474" spans="1:4" s="38" customFormat="1" x14ac:dyDescent="0.2">
      <c r="A2474" s="50"/>
      <c r="B2474" s="41"/>
      <c r="C2474" s="82"/>
      <c r="D2474" s="82"/>
    </row>
    <row r="2475" spans="1:4" s="38" customFormat="1" ht="20.25" customHeight="1" x14ac:dyDescent="0.2">
      <c r="A2475" s="51">
        <v>410000</v>
      </c>
      <c r="B2475" s="43" t="s">
        <v>83</v>
      </c>
      <c r="C2475" s="89">
        <f t="shared" ref="C2475" si="520">C2476+C2481</f>
        <v>2268000</v>
      </c>
      <c r="D2475" s="89">
        <f t="shared" ref="D2475" si="521">D2476+D2481</f>
        <v>0</v>
      </c>
    </row>
    <row r="2476" spans="1:4" s="38" customFormat="1" ht="19.5" x14ac:dyDescent="0.2">
      <c r="A2476" s="51">
        <v>411000</v>
      </c>
      <c r="B2476" s="43" t="s">
        <v>194</v>
      </c>
      <c r="C2476" s="89">
        <f t="shared" ref="C2476" si="522">SUM(C2477:C2480)</f>
        <v>1893000</v>
      </c>
      <c r="D2476" s="89">
        <f t="shared" ref="D2476" si="523">SUM(D2477:D2480)</f>
        <v>0</v>
      </c>
    </row>
    <row r="2477" spans="1:4" s="38" customFormat="1" x14ac:dyDescent="0.2">
      <c r="A2477" s="53">
        <v>411100</v>
      </c>
      <c r="B2477" s="46" t="s">
        <v>84</v>
      </c>
      <c r="C2477" s="88">
        <v>1698000</v>
      </c>
      <c r="D2477" s="47">
        <v>0</v>
      </c>
    </row>
    <row r="2478" spans="1:4" s="38" customFormat="1" ht="37.5" x14ac:dyDescent="0.2">
      <c r="A2478" s="53">
        <v>411200</v>
      </c>
      <c r="B2478" s="46" t="s">
        <v>207</v>
      </c>
      <c r="C2478" s="88">
        <v>100000</v>
      </c>
      <c r="D2478" s="47">
        <v>0</v>
      </c>
    </row>
    <row r="2479" spans="1:4" s="38" customFormat="1" ht="37.5" x14ac:dyDescent="0.2">
      <c r="A2479" s="53">
        <v>411300</v>
      </c>
      <c r="B2479" s="46" t="s">
        <v>85</v>
      </c>
      <c r="C2479" s="88">
        <v>75000</v>
      </c>
      <c r="D2479" s="47">
        <v>0</v>
      </c>
    </row>
    <row r="2480" spans="1:4" s="38" customFormat="1" x14ac:dyDescent="0.2">
      <c r="A2480" s="53">
        <v>411400</v>
      </c>
      <c r="B2480" s="46" t="s">
        <v>86</v>
      </c>
      <c r="C2480" s="88">
        <v>20000</v>
      </c>
      <c r="D2480" s="47">
        <v>0</v>
      </c>
    </row>
    <row r="2481" spans="1:4" s="38" customFormat="1" ht="40.5" customHeight="1" x14ac:dyDescent="0.2">
      <c r="A2481" s="51">
        <v>412000</v>
      </c>
      <c r="B2481" s="48" t="s">
        <v>199</v>
      </c>
      <c r="C2481" s="89">
        <f>SUM(C2482:C2489)</f>
        <v>375000</v>
      </c>
      <c r="D2481" s="89">
        <f>SUM(D2482:D2489)</f>
        <v>0</v>
      </c>
    </row>
    <row r="2482" spans="1:4" s="38" customFormat="1" ht="37.5" x14ac:dyDescent="0.2">
      <c r="A2482" s="53">
        <v>412200</v>
      </c>
      <c r="B2482" s="46" t="s">
        <v>208</v>
      </c>
      <c r="C2482" s="88">
        <v>252000</v>
      </c>
      <c r="D2482" s="47">
        <v>0</v>
      </c>
    </row>
    <row r="2483" spans="1:4" s="38" customFormat="1" x14ac:dyDescent="0.2">
      <c r="A2483" s="53">
        <v>412300</v>
      </c>
      <c r="B2483" s="46" t="s">
        <v>88</v>
      </c>
      <c r="C2483" s="88">
        <v>35000</v>
      </c>
      <c r="D2483" s="47">
        <v>0</v>
      </c>
    </row>
    <row r="2484" spans="1:4" s="38" customFormat="1" x14ac:dyDescent="0.2">
      <c r="A2484" s="53">
        <v>412500</v>
      </c>
      <c r="B2484" s="46" t="s">
        <v>90</v>
      </c>
      <c r="C2484" s="88">
        <v>5000</v>
      </c>
      <c r="D2484" s="47">
        <v>0</v>
      </c>
    </row>
    <row r="2485" spans="1:4" s="38" customFormat="1" x14ac:dyDescent="0.2">
      <c r="A2485" s="53">
        <v>412600</v>
      </c>
      <c r="B2485" s="46" t="s">
        <v>209</v>
      </c>
      <c r="C2485" s="88">
        <v>3000</v>
      </c>
      <c r="D2485" s="47">
        <v>0</v>
      </c>
    </row>
    <row r="2486" spans="1:4" s="38" customFormat="1" x14ac:dyDescent="0.2">
      <c r="A2486" s="53">
        <v>412700</v>
      </c>
      <c r="B2486" s="46" t="s">
        <v>196</v>
      </c>
      <c r="C2486" s="88">
        <v>60000</v>
      </c>
      <c r="D2486" s="47">
        <v>0</v>
      </c>
    </row>
    <row r="2487" spans="1:4" s="38" customFormat="1" x14ac:dyDescent="0.2">
      <c r="A2487" s="53">
        <v>412900</v>
      </c>
      <c r="B2487" s="83" t="s">
        <v>287</v>
      </c>
      <c r="C2487" s="88">
        <v>8000</v>
      </c>
      <c r="D2487" s="47">
        <v>0</v>
      </c>
    </row>
    <row r="2488" spans="1:4" s="38" customFormat="1" ht="37.5" x14ac:dyDescent="0.2">
      <c r="A2488" s="53">
        <v>412900</v>
      </c>
      <c r="B2488" s="83" t="s">
        <v>305</v>
      </c>
      <c r="C2488" s="88">
        <v>8000</v>
      </c>
      <c r="D2488" s="47">
        <v>0</v>
      </c>
    </row>
    <row r="2489" spans="1:4" s="38" customFormat="1" ht="37.5" x14ac:dyDescent="0.2">
      <c r="A2489" s="53">
        <v>412900</v>
      </c>
      <c r="B2489" s="46" t="s">
        <v>306</v>
      </c>
      <c r="C2489" s="88">
        <v>4000</v>
      </c>
      <c r="D2489" s="47">
        <v>0</v>
      </c>
    </row>
    <row r="2490" spans="1:4" s="49" customFormat="1" ht="40.5" customHeight="1" x14ac:dyDescent="0.2">
      <c r="A2490" s="51">
        <v>510000</v>
      </c>
      <c r="B2490" s="48" t="s">
        <v>146</v>
      </c>
      <c r="C2490" s="89">
        <f t="shared" ref="C2490:D2491" si="524">C2491</f>
        <v>25000</v>
      </c>
      <c r="D2490" s="89">
        <f t="shared" si="524"/>
        <v>0</v>
      </c>
    </row>
    <row r="2491" spans="1:4" s="49" customFormat="1" ht="19.5" x14ac:dyDescent="0.2">
      <c r="A2491" s="51">
        <v>511000</v>
      </c>
      <c r="B2491" s="48" t="s">
        <v>147</v>
      </c>
      <c r="C2491" s="89">
        <f t="shared" si="524"/>
        <v>25000</v>
      </c>
      <c r="D2491" s="89">
        <f t="shared" si="524"/>
        <v>0</v>
      </c>
    </row>
    <row r="2492" spans="1:4" s="38" customFormat="1" x14ac:dyDescent="0.2">
      <c r="A2492" s="53">
        <v>511300</v>
      </c>
      <c r="B2492" s="46" t="s">
        <v>150</v>
      </c>
      <c r="C2492" s="88">
        <v>25000</v>
      </c>
      <c r="D2492" s="47">
        <v>0</v>
      </c>
    </row>
    <row r="2493" spans="1:4" s="49" customFormat="1" ht="19.5" x14ac:dyDescent="0.2">
      <c r="A2493" s="51">
        <v>630000</v>
      </c>
      <c r="B2493" s="48" t="s">
        <v>184</v>
      </c>
      <c r="C2493" s="89">
        <f>C2494+C2496</f>
        <v>40000</v>
      </c>
      <c r="D2493" s="89">
        <f>D2494+D2496</f>
        <v>300000</v>
      </c>
    </row>
    <row r="2494" spans="1:4" s="49" customFormat="1" ht="19.5" x14ac:dyDescent="0.2">
      <c r="A2494" s="51">
        <v>631000</v>
      </c>
      <c r="B2494" s="48" t="s">
        <v>120</v>
      </c>
      <c r="C2494" s="89">
        <f>0</f>
        <v>0</v>
      </c>
      <c r="D2494" s="89">
        <f>0+D2495</f>
        <v>300000</v>
      </c>
    </row>
    <row r="2495" spans="1:4" s="38" customFormat="1" x14ac:dyDescent="0.2">
      <c r="A2495" s="53">
        <v>631200</v>
      </c>
      <c r="B2495" s="46" t="s">
        <v>187</v>
      </c>
      <c r="C2495" s="88">
        <v>0</v>
      </c>
      <c r="D2495" s="88">
        <v>300000</v>
      </c>
    </row>
    <row r="2496" spans="1:4" s="49" customFormat="1" ht="19.5" x14ac:dyDescent="0.2">
      <c r="A2496" s="51">
        <v>638000</v>
      </c>
      <c r="B2496" s="48" t="s">
        <v>121</v>
      </c>
      <c r="C2496" s="89">
        <f t="shared" ref="C2496:D2496" si="525">C2497</f>
        <v>40000</v>
      </c>
      <c r="D2496" s="89">
        <f t="shared" si="525"/>
        <v>0</v>
      </c>
    </row>
    <row r="2497" spans="1:4" s="38" customFormat="1" x14ac:dyDescent="0.2">
      <c r="A2497" s="53">
        <v>638100</v>
      </c>
      <c r="B2497" s="46" t="s">
        <v>189</v>
      </c>
      <c r="C2497" s="88">
        <v>40000</v>
      </c>
      <c r="D2497" s="47">
        <v>0</v>
      </c>
    </row>
    <row r="2498" spans="1:4" s="38" customFormat="1" x14ac:dyDescent="0.2">
      <c r="A2498" s="92"/>
      <c r="B2498" s="85" t="s">
        <v>222</v>
      </c>
      <c r="C2498" s="91">
        <f>C2475+C2490+C2493</f>
        <v>2333000</v>
      </c>
      <c r="D2498" s="91">
        <f>D2475+D2490+D2493</f>
        <v>300000</v>
      </c>
    </row>
    <row r="2499" spans="1:4" s="38" customFormat="1" x14ac:dyDescent="0.2">
      <c r="A2499" s="57"/>
      <c r="B2499" s="34"/>
      <c r="C2499" s="82"/>
      <c r="D2499" s="82"/>
    </row>
    <row r="2500" spans="1:4" s="38" customFormat="1" x14ac:dyDescent="0.2">
      <c r="A2500" s="55"/>
      <c r="B2500" s="34"/>
      <c r="C2500" s="88"/>
      <c r="D2500" s="88"/>
    </row>
    <row r="2501" spans="1:4" s="38" customFormat="1" ht="19.5" x14ac:dyDescent="0.2">
      <c r="A2501" s="50" t="s">
        <v>620</v>
      </c>
      <c r="B2501" s="48"/>
      <c r="C2501" s="88"/>
      <c r="D2501" s="88"/>
    </row>
    <row r="2502" spans="1:4" s="38" customFormat="1" ht="19.5" x14ac:dyDescent="0.2">
      <c r="A2502" s="50" t="s">
        <v>235</v>
      </c>
      <c r="B2502" s="48"/>
      <c r="C2502" s="88"/>
      <c r="D2502" s="88"/>
    </row>
    <row r="2503" spans="1:4" s="38" customFormat="1" ht="19.5" x14ac:dyDescent="0.2">
      <c r="A2503" s="50" t="s">
        <v>380</v>
      </c>
      <c r="B2503" s="48"/>
      <c r="C2503" s="88"/>
      <c r="D2503" s="88"/>
    </row>
    <row r="2504" spans="1:4" s="38" customFormat="1" ht="19.5" x14ac:dyDescent="0.2">
      <c r="A2504" s="50" t="s">
        <v>517</v>
      </c>
      <c r="B2504" s="48"/>
      <c r="C2504" s="88"/>
      <c r="D2504" s="88"/>
    </row>
    <row r="2505" spans="1:4" s="38" customFormat="1" x14ac:dyDescent="0.2">
      <c r="A2505" s="50"/>
      <c r="B2505" s="41"/>
      <c r="C2505" s="82"/>
      <c r="D2505" s="82"/>
    </row>
    <row r="2506" spans="1:4" s="38" customFormat="1" ht="19.5" x14ac:dyDescent="0.2">
      <c r="A2506" s="51">
        <v>410000</v>
      </c>
      <c r="B2506" s="43" t="s">
        <v>83</v>
      </c>
      <c r="C2506" s="89">
        <f t="shared" ref="C2506" si="526">C2507+C2512</f>
        <v>791700</v>
      </c>
      <c r="D2506" s="89">
        <f t="shared" ref="D2506" si="527">D2507+D2512</f>
        <v>0</v>
      </c>
    </row>
    <row r="2507" spans="1:4" s="38" customFormat="1" ht="19.5" x14ac:dyDescent="0.2">
      <c r="A2507" s="51">
        <v>411000</v>
      </c>
      <c r="B2507" s="43" t="s">
        <v>194</v>
      </c>
      <c r="C2507" s="89">
        <f t="shared" ref="C2507" si="528">SUM(C2508:C2511)</f>
        <v>633700</v>
      </c>
      <c r="D2507" s="89">
        <f t="shared" ref="D2507" si="529">SUM(D2508:D2511)</f>
        <v>0</v>
      </c>
    </row>
    <row r="2508" spans="1:4" s="38" customFormat="1" x14ac:dyDescent="0.2">
      <c r="A2508" s="53">
        <v>411100</v>
      </c>
      <c r="B2508" s="46" t="s">
        <v>84</v>
      </c>
      <c r="C2508" s="88">
        <v>593000</v>
      </c>
      <c r="D2508" s="47">
        <v>0</v>
      </c>
    </row>
    <row r="2509" spans="1:4" s="38" customFormat="1" ht="37.5" x14ac:dyDescent="0.2">
      <c r="A2509" s="53">
        <v>411200</v>
      </c>
      <c r="B2509" s="46" t="s">
        <v>207</v>
      </c>
      <c r="C2509" s="88">
        <v>26700</v>
      </c>
      <c r="D2509" s="47">
        <v>0</v>
      </c>
    </row>
    <row r="2510" spans="1:4" s="38" customFormat="1" ht="37.5" x14ac:dyDescent="0.2">
      <c r="A2510" s="53">
        <v>411300</v>
      </c>
      <c r="B2510" s="46" t="s">
        <v>85</v>
      </c>
      <c r="C2510" s="88">
        <v>4000</v>
      </c>
      <c r="D2510" s="47">
        <v>0</v>
      </c>
    </row>
    <row r="2511" spans="1:4" s="38" customFormat="1" x14ac:dyDescent="0.2">
      <c r="A2511" s="53">
        <v>411400</v>
      </c>
      <c r="B2511" s="46" t="s">
        <v>86</v>
      </c>
      <c r="C2511" s="88">
        <v>10000</v>
      </c>
      <c r="D2511" s="47">
        <v>0</v>
      </c>
    </row>
    <row r="2512" spans="1:4" s="38" customFormat="1" ht="40.5" customHeight="1" x14ac:dyDescent="0.2">
      <c r="A2512" s="51">
        <v>412000</v>
      </c>
      <c r="B2512" s="48" t="s">
        <v>199</v>
      </c>
      <c r="C2512" s="89">
        <f>SUM(C2513:C2520)</f>
        <v>158000</v>
      </c>
      <c r="D2512" s="89">
        <f>SUM(D2513:D2520)</f>
        <v>0</v>
      </c>
    </row>
    <row r="2513" spans="1:4" s="38" customFormat="1" ht="37.5" x14ac:dyDescent="0.2">
      <c r="A2513" s="53">
        <v>412200</v>
      </c>
      <c r="B2513" s="46" t="s">
        <v>208</v>
      </c>
      <c r="C2513" s="88">
        <v>117000</v>
      </c>
      <c r="D2513" s="47">
        <v>0</v>
      </c>
    </row>
    <row r="2514" spans="1:4" s="38" customFormat="1" x14ac:dyDescent="0.2">
      <c r="A2514" s="53">
        <v>412300</v>
      </c>
      <c r="B2514" s="46" t="s">
        <v>88</v>
      </c>
      <c r="C2514" s="88">
        <v>16000</v>
      </c>
      <c r="D2514" s="47">
        <v>0</v>
      </c>
    </row>
    <row r="2515" spans="1:4" s="38" customFormat="1" x14ac:dyDescent="0.2">
      <c r="A2515" s="53">
        <v>412500</v>
      </c>
      <c r="B2515" s="46" t="s">
        <v>90</v>
      </c>
      <c r="C2515" s="88">
        <v>1000</v>
      </c>
      <c r="D2515" s="47">
        <v>0</v>
      </c>
    </row>
    <row r="2516" spans="1:4" s="38" customFormat="1" x14ac:dyDescent="0.2">
      <c r="A2516" s="53">
        <v>412600</v>
      </c>
      <c r="B2516" s="46" t="s">
        <v>209</v>
      </c>
      <c r="C2516" s="88">
        <v>1000</v>
      </c>
      <c r="D2516" s="47">
        <v>0</v>
      </c>
    </row>
    <row r="2517" spans="1:4" s="38" customFormat="1" x14ac:dyDescent="0.2">
      <c r="A2517" s="53">
        <v>412700</v>
      </c>
      <c r="B2517" s="46" t="s">
        <v>196</v>
      </c>
      <c r="C2517" s="88">
        <v>20000</v>
      </c>
      <c r="D2517" s="47">
        <v>0</v>
      </c>
    </row>
    <row r="2518" spans="1:4" s="38" customFormat="1" x14ac:dyDescent="0.2">
      <c r="A2518" s="53">
        <v>412900</v>
      </c>
      <c r="B2518" s="46" t="s">
        <v>518</v>
      </c>
      <c r="C2518" s="88">
        <v>0</v>
      </c>
      <c r="D2518" s="47">
        <v>0</v>
      </c>
    </row>
    <row r="2519" spans="1:4" s="38" customFormat="1" ht="37.5" x14ac:dyDescent="0.2">
      <c r="A2519" s="53">
        <v>412900</v>
      </c>
      <c r="B2519" s="83" t="s">
        <v>305</v>
      </c>
      <c r="C2519" s="88">
        <v>1500</v>
      </c>
      <c r="D2519" s="47">
        <v>0</v>
      </c>
    </row>
    <row r="2520" spans="1:4" s="38" customFormat="1" ht="37.5" x14ac:dyDescent="0.2">
      <c r="A2520" s="53">
        <v>412900</v>
      </c>
      <c r="B2520" s="83" t="s">
        <v>306</v>
      </c>
      <c r="C2520" s="88">
        <v>1500</v>
      </c>
      <c r="D2520" s="47">
        <v>0</v>
      </c>
    </row>
    <row r="2521" spans="1:4" s="49" customFormat="1" ht="19.5" x14ac:dyDescent="0.2">
      <c r="A2521" s="51">
        <v>630000</v>
      </c>
      <c r="B2521" s="48" t="s">
        <v>184</v>
      </c>
      <c r="C2521" s="89">
        <f>C2522+0</f>
        <v>0</v>
      </c>
      <c r="D2521" s="89">
        <f>D2522+0</f>
        <v>100000</v>
      </c>
    </row>
    <row r="2522" spans="1:4" s="49" customFormat="1" ht="19.5" x14ac:dyDescent="0.2">
      <c r="A2522" s="51">
        <v>631000</v>
      </c>
      <c r="B2522" s="48" t="s">
        <v>120</v>
      </c>
      <c r="C2522" s="89">
        <f>0</f>
        <v>0</v>
      </c>
      <c r="D2522" s="89">
        <f>0+D2523</f>
        <v>100000</v>
      </c>
    </row>
    <row r="2523" spans="1:4" s="38" customFormat="1" x14ac:dyDescent="0.2">
      <c r="A2523" s="53">
        <v>631200</v>
      </c>
      <c r="B2523" s="46" t="s">
        <v>187</v>
      </c>
      <c r="C2523" s="88">
        <v>0</v>
      </c>
      <c r="D2523" s="88">
        <v>100000</v>
      </c>
    </row>
    <row r="2524" spans="1:4" s="38" customFormat="1" x14ac:dyDescent="0.2">
      <c r="A2524" s="92"/>
      <c r="B2524" s="85" t="s">
        <v>222</v>
      </c>
      <c r="C2524" s="91">
        <f>C2506+C2521+0</f>
        <v>791700</v>
      </c>
      <c r="D2524" s="91">
        <f>D2506+D2521+0</f>
        <v>100000</v>
      </c>
    </row>
    <row r="2525" spans="1:4" s="38" customFormat="1" x14ac:dyDescent="0.2">
      <c r="A2525" s="57"/>
      <c r="B2525" s="34"/>
      <c r="C2525" s="82"/>
      <c r="D2525" s="82"/>
    </row>
    <row r="2526" spans="1:4" s="38" customFormat="1" x14ac:dyDescent="0.2">
      <c r="A2526" s="55"/>
      <c r="B2526" s="34"/>
      <c r="C2526" s="88"/>
      <c r="D2526" s="88"/>
    </row>
    <row r="2527" spans="1:4" s="38" customFormat="1" ht="19.5" x14ac:dyDescent="0.2">
      <c r="A2527" s="50" t="s">
        <v>621</v>
      </c>
      <c r="B2527" s="48"/>
      <c r="C2527" s="88"/>
      <c r="D2527" s="88"/>
    </row>
    <row r="2528" spans="1:4" s="38" customFormat="1" ht="19.5" x14ac:dyDescent="0.2">
      <c r="A2528" s="50" t="s">
        <v>235</v>
      </c>
      <c r="B2528" s="48"/>
      <c r="C2528" s="88"/>
      <c r="D2528" s="88"/>
    </row>
    <row r="2529" spans="1:4" s="38" customFormat="1" ht="19.5" x14ac:dyDescent="0.2">
      <c r="A2529" s="50" t="s">
        <v>381</v>
      </c>
      <c r="B2529" s="48"/>
      <c r="C2529" s="88"/>
      <c r="D2529" s="88"/>
    </row>
    <row r="2530" spans="1:4" s="38" customFormat="1" ht="19.5" x14ac:dyDescent="0.2">
      <c r="A2530" s="50" t="s">
        <v>517</v>
      </c>
      <c r="B2530" s="48"/>
      <c r="C2530" s="88"/>
      <c r="D2530" s="88"/>
    </row>
    <row r="2531" spans="1:4" s="38" customFormat="1" x14ac:dyDescent="0.2">
      <c r="A2531" s="50"/>
      <c r="B2531" s="41"/>
      <c r="C2531" s="82"/>
      <c r="D2531" s="82"/>
    </row>
    <row r="2532" spans="1:4" s="38" customFormat="1" ht="20.25" customHeight="1" x14ac:dyDescent="0.2">
      <c r="A2532" s="51">
        <v>410000</v>
      </c>
      <c r="B2532" s="43" t="s">
        <v>83</v>
      </c>
      <c r="C2532" s="89">
        <f t="shared" ref="C2532" si="530">C2533+C2538</f>
        <v>984000</v>
      </c>
      <c r="D2532" s="89">
        <f t="shared" ref="D2532" si="531">D2533+D2538</f>
        <v>0</v>
      </c>
    </row>
    <row r="2533" spans="1:4" s="38" customFormat="1" ht="19.5" x14ac:dyDescent="0.2">
      <c r="A2533" s="51">
        <v>411000</v>
      </c>
      <c r="B2533" s="43" t="s">
        <v>194</v>
      </c>
      <c r="C2533" s="89">
        <f t="shared" ref="C2533" si="532">SUM(C2534:C2537)</f>
        <v>752000</v>
      </c>
      <c r="D2533" s="89">
        <f t="shared" ref="D2533" si="533">SUM(D2534:D2537)</f>
        <v>0</v>
      </c>
    </row>
    <row r="2534" spans="1:4" s="38" customFormat="1" x14ac:dyDescent="0.2">
      <c r="A2534" s="53">
        <v>411100</v>
      </c>
      <c r="B2534" s="46" t="s">
        <v>84</v>
      </c>
      <c r="C2534" s="88">
        <v>675000</v>
      </c>
      <c r="D2534" s="47">
        <v>0</v>
      </c>
    </row>
    <row r="2535" spans="1:4" s="38" customFormat="1" ht="37.5" x14ac:dyDescent="0.2">
      <c r="A2535" s="53">
        <v>411200</v>
      </c>
      <c r="B2535" s="46" t="s">
        <v>207</v>
      </c>
      <c r="C2535" s="88">
        <v>42000</v>
      </c>
      <c r="D2535" s="47">
        <v>0</v>
      </c>
    </row>
    <row r="2536" spans="1:4" s="38" customFormat="1" ht="37.5" x14ac:dyDescent="0.2">
      <c r="A2536" s="53">
        <v>411300</v>
      </c>
      <c r="B2536" s="46" t="s">
        <v>85</v>
      </c>
      <c r="C2536" s="88">
        <v>20000</v>
      </c>
      <c r="D2536" s="47">
        <v>0</v>
      </c>
    </row>
    <row r="2537" spans="1:4" s="38" customFormat="1" x14ac:dyDescent="0.2">
      <c r="A2537" s="53">
        <v>411400</v>
      </c>
      <c r="B2537" s="46" t="s">
        <v>86</v>
      </c>
      <c r="C2537" s="88">
        <v>15000</v>
      </c>
      <c r="D2537" s="47">
        <v>0</v>
      </c>
    </row>
    <row r="2538" spans="1:4" s="38" customFormat="1" ht="40.5" customHeight="1" x14ac:dyDescent="0.2">
      <c r="A2538" s="51">
        <v>412000</v>
      </c>
      <c r="B2538" s="48" t="s">
        <v>199</v>
      </c>
      <c r="C2538" s="89">
        <f>SUM(C2539:C2547)</f>
        <v>232000</v>
      </c>
      <c r="D2538" s="89">
        <f>SUM(D2539:D2547)</f>
        <v>0</v>
      </c>
    </row>
    <row r="2539" spans="1:4" s="38" customFormat="1" ht="37.5" x14ac:dyDescent="0.2">
      <c r="A2539" s="53">
        <v>412200</v>
      </c>
      <c r="B2539" s="46" t="s">
        <v>208</v>
      </c>
      <c r="C2539" s="88">
        <v>140000</v>
      </c>
      <c r="D2539" s="47">
        <v>0</v>
      </c>
    </row>
    <row r="2540" spans="1:4" s="38" customFormat="1" x14ac:dyDescent="0.2">
      <c r="A2540" s="53">
        <v>412300</v>
      </c>
      <c r="B2540" s="46" t="s">
        <v>88</v>
      </c>
      <c r="C2540" s="88">
        <v>23000</v>
      </c>
      <c r="D2540" s="47">
        <v>0</v>
      </c>
    </row>
    <row r="2541" spans="1:4" s="38" customFormat="1" x14ac:dyDescent="0.2">
      <c r="A2541" s="53">
        <v>412500</v>
      </c>
      <c r="B2541" s="46" t="s">
        <v>90</v>
      </c>
      <c r="C2541" s="88">
        <v>7000</v>
      </c>
      <c r="D2541" s="47">
        <v>0</v>
      </c>
    </row>
    <row r="2542" spans="1:4" s="38" customFormat="1" x14ac:dyDescent="0.2">
      <c r="A2542" s="53">
        <v>412600</v>
      </c>
      <c r="B2542" s="46" t="s">
        <v>209</v>
      </c>
      <c r="C2542" s="88">
        <v>1000</v>
      </c>
      <c r="D2542" s="47">
        <v>0</v>
      </c>
    </row>
    <row r="2543" spans="1:4" s="38" customFormat="1" x14ac:dyDescent="0.2">
      <c r="A2543" s="53">
        <v>412700</v>
      </c>
      <c r="B2543" s="46" t="s">
        <v>196</v>
      </c>
      <c r="C2543" s="88">
        <v>57100</v>
      </c>
      <c r="D2543" s="47">
        <v>0</v>
      </c>
    </row>
    <row r="2544" spans="1:4" s="38" customFormat="1" x14ac:dyDescent="0.2">
      <c r="A2544" s="53">
        <v>412900</v>
      </c>
      <c r="B2544" s="83" t="s">
        <v>287</v>
      </c>
      <c r="C2544" s="88">
        <v>1000</v>
      </c>
      <c r="D2544" s="47">
        <v>0</v>
      </c>
    </row>
    <row r="2545" spans="1:4" s="38" customFormat="1" ht="37.5" x14ac:dyDescent="0.2">
      <c r="A2545" s="53">
        <v>412900</v>
      </c>
      <c r="B2545" s="83" t="s">
        <v>305</v>
      </c>
      <c r="C2545" s="88">
        <v>600</v>
      </c>
      <c r="D2545" s="47">
        <v>0</v>
      </c>
    </row>
    <row r="2546" spans="1:4" s="38" customFormat="1" ht="37.5" x14ac:dyDescent="0.2">
      <c r="A2546" s="53">
        <v>412900</v>
      </c>
      <c r="B2546" s="83" t="s">
        <v>306</v>
      </c>
      <c r="C2546" s="88">
        <v>1300</v>
      </c>
      <c r="D2546" s="47">
        <v>0</v>
      </c>
    </row>
    <row r="2547" spans="1:4" s="38" customFormat="1" x14ac:dyDescent="0.2">
      <c r="A2547" s="53">
        <v>412900</v>
      </c>
      <c r="B2547" s="46" t="s">
        <v>289</v>
      </c>
      <c r="C2547" s="88">
        <v>1000</v>
      </c>
      <c r="D2547" s="47">
        <v>0</v>
      </c>
    </row>
    <row r="2548" spans="1:4" s="38" customFormat="1" ht="40.5" customHeight="1" x14ac:dyDescent="0.2">
      <c r="A2548" s="51">
        <v>510000</v>
      </c>
      <c r="B2548" s="48" t="s">
        <v>146</v>
      </c>
      <c r="C2548" s="89">
        <f t="shared" ref="C2548:D2548" si="534">C2549</f>
        <v>5000</v>
      </c>
      <c r="D2548" s="89">
        <f t="shared" si="534"/>
        <v>0</v>
      </c>
    </row>
    <row r="2549" spans="1:4" s="38" customFormat="1" ht="19.5" x14ac:dyDescent="0.2">
      <c r="A2549" s="51">
        <v>511000</v>
      </c>
      <c r="B2549" s="48" t="s">
        <v>147</v>
      </c>
      <c r="C2549" s="89">
        <f>SUM(C2550:C2550)</f>
        <v>5000</v>
      </c>
      <c r="D2549" s="89">
        <f>SUM(D2550:D2550)</f>
        <v>0</v>
      </c>
    </row>
    <row r="2550" spans="1:4" s="38" customFormat="1" x14ac:dyDescent="0.2">
      <c r="A2550" s="53">
        <v>511300</v>
      </c>
      <c r="B2550" s="46" t="s">
        <v>150</v>
      </c>
      <c r="C2550" s="88">
        <v>5000</v>
      </c>
      <c r="D2550" s="47">
        <v>0</v>
      </c>
    </row>
    <row r="2551" spans="1:4" s="49" customFormat="1" ht="19.5" x14ac:dyDescent="0.2">
      <c r="A2551" s="51">
        <v>630000</v>
      </c>
      <c r="B2551" s="48" t="s">
        <v>184</v>
      </c>
      <c r="C2551" s="89">
        <f>C2552+C2554</f>
        <v>13000</v>
      </c>
      <c r="D2551" s="89">
        <f>D2552+D2554</f>
        <v>150000</v>
      </c>
    </row>
    <row r="2552" spans="1:4" s="49" customFormat="1" ht="19.5" x14ac:dyDescent="0.2">
      <c r="A2552" s="51">
        <v>631000</v>
      </c>
      <c r="B2552" s="48" t="s">
        <v>120</v>
      </c>
      <c r="C2552" s="89">
        <f>0</f>
        <v>0</v>
      </c>
      <c r="D2552" s="89">
        <f>0+D2553</f>
        <v>150000</v>
      </c>
    </row>
    <row r="2553" spans="1:4" s="38" customFormat="1" x14ac:dyDescent="0.2">
      <c r="A2553" s="53">
        <v>631200</v>
      </c>
      <c r="B2553" s="46" t="s">
        <v>187</v>
      </c>
      <c r="C2553" s="88">
        <v>0</v>
      </c>
      <c r="D2553" s="88">
        <v>150000</v>
      </c>
    </row>
    <row r="2554" spans="1:4" s="49" customFormat="1" ht="19.5" x14ac:dyDescent="0.2">
      <c r="A2554" s="51">
        <v>638000</v>
      </c>
      <c r="B2554" s="48" t="s">
        <v>121</v>
      </c>
      <c r="C2554" s="89">
        <f t="shared" ref="C2554:D2554" si="535">C2555</f>
        <v>13000</v>
      </c>
      <c r="D2554" s="89">
        <f t="shared" si="535"/>
        <v>0</v>
      </c>
    </row>
    <row r="2555" spans="1:4" s="38" customFormat="1" x14ac:dyDescent="0.2">
      <c r="A2555" s="53">
        <v>638100</v>
      </c>
      <c r="B2555" s="46" t="s">
        <v>189</v>
      </c>
      <c r="C2555" s="88">
        <v>13000</v>
      </c>
      <c r="D2555" s="47">
        <v>0</v>
      </c>
    </row>
    <row r="2556" spans="1:4" s="38" customFormat="1" x14ac:dyDescent="0.2">
      <c r="A2556" s="92"/>
      <c r="B2556" s="85" t="s">
        <v>222</v>
      </c>
      <c r="C2556" s="91">
        <f>C2532+C2548+C2551</f>
        <v>1002000</v>
      </c>
      <c r="D2556" s="91">
        <f>D2532+D2548+D2551</f>
        <v>150000</v>
      </c>
    </row>
    <row r="2557" spans="1:4" s="38" customFormat="1" x14ac:dyDescent="0.2">
      <c r="A2557" s="57"/>
      <c r="B2557" s="34"/>
      <c r="C2557" s="82"/>
      <c r="D2557" s="82"/>
    </row>
    <row r="2558" spans="1:4" s="38" customFormat="1" x14ac:dyDescent="0.2">
      <c r="A2558" s="55"/>
      <c r="B2558" s="34"/>
      <c r="C2558" s="88"/>
      <c r="D2558" s="88"/>
    </row>
    <row r="2559" spans="1:4" s="38" customFormat="1" ht="19.5" x14ac:dyDescent="0.2">
      <c r="A2559" s="50" t="s">
        <v>622</v>
      </c>
      <c r="B2559" s="48"/>
      <c r="C2559" s="88"/>
      <c r="D2559" s="88"/>
    </row>
    <row r="2560" spans="1:4" s="38" customFormat="1" ht="19.5" x14ac:dyDescent="0.2">
      <c r="A2560" s="50" t="s">
        <v>235</v>
      </c>
      <c r="B2560" s="48"/>
      <c r="C2560" s="88"/>
      <c r="D2560" s="88"/>
    </row>
    <row r="2561" spans="1:4" s="38" customFormat="1" ht="19.5" x14ac:dyDescent="0.2">
      <c r="A2561" s="50" t="s">
        <v>382</v>
      </c>
      <c r="B2561" s="48"/>
      <c r="C2561" s="88"/>
      <c r="D2561" s="88"/>
    </row>
    <row r="2562" spans="1:4" s="38" customFormat="1" ht="19.5" x14ac:dyDescent="0.2">
      <c r="A2562" s="50" t="s">
        <v>517</v>
      </c>
      <c r="B2562" s="48"/>
      <c r="C2562" s="88"/>
      <c r="D2562" s="88"/>
    </row>
    <row r="2563" spans="1:4" s="38" customFormat="1" x14ac:dyDescent="0.2">
      <c r="A2563" s="50"/>
      <c r="B2563" s="41"/>
      <c r="C2563" s="82"/>
      <c r="D2563" s="82"/>
    </row>
    <row r="2564" spans="1:4" s="38" customFormat="1" ht="19.5" x14ac:dyDescent="0.2">
      <c r="A2564" s="51">
        <v>410000</v>
      </c>
      <c r="B2564" s="43" t="s">
        <v>83</v>
      </c>
      <c r="C2564" s="89">
        <f>C2565+C2570+C2582</f>
        <v>3679000</v>
      </c>
      <c r="D2564" s="89">
        <f>D2565+D2570+D2582</f>
        <v>0</v>
      </c>
    </row>
    <row r="2565" spans="1:4" s="38" customFormat="1" ht="19.5" x14ac:dyDescent="0.2">
      <c r="A2565" s="51">
        <v>411000</v>
      </c>
      <c r="B2565" s="43" t="s">
        <v>194</v>
      </c>
      <c r="C2565" s="89">
        <f t="shared" ref="C2565" si="536">SUM(C2566:C2569)</f>
        <v>3046300</v>
      </c>
      <c r="D2565" s="89">
        <f t="shared" ref="D2565" si="537">SUM(D2566:D2569)</f>
        <v>0</v>
      </c>
    </row>
    <row r="2566" spans="1:4" s="38" customFormat="1" x14ac:dyDescent="0.2">
      <c r="A2566" s="53">
        <v>411100</v>
      </c>
      <c r="B2566" s="46" t="s">
        <v>84</v>
      </c>
      <c r="C2566" s="88">
        <v>2866000</v>
      </c>
      <c r="D2566" s="47">
        <v>0</v>
      </c>
    </row>
    <row r="2567" spans="1:4" s="38" customFormat="1" ht="37.5" x14ac:dyDescent="0.2">
      <c r="A2567" s="53">
        <v>411200</v>
      </c>
      <c r="B2567" s="46" t="s">
        <v>207</v>
      </c>
      <c r="C2567" s="88">
        <v>82900</v>
      </c>
      <c r="D2567" s="47">
        <v>0</v>
      </c>
    </row>
    <row r="2568" spans="1:4" s="38" customFormat="1" ht="37.5" x14ac:dyDescent="0.2">
      <c r="A2568" s="53">
        <v>411300</v>
      </c>
      <c r="B2568" s="46" t="s">
        <v>85</v>
      </c>
      <c r="C2568" s="88">
        <v>57000</v>
      </c>
      <c r="D2568" s="47">
        <v>0</v>
      </c>
    </row>
    <row r="2569" spans="1:4" s="38" customFormat="1" x14ac:dyDescent="0.2">
      <c r="A2569" s="53">
        <v>411400</v>
      </c>
      <c r="B2569" s="46" t="s">
        <v>86</v>
      </c>
      <c r="C2569" s="88">
        <v>40400</v>
      </c>
      <c r="D2569" s="47">
        <v>0</v>
      </c>
    </row>
    <row r="2570" spans="1:4" s="38" customFormat="1" ht="34.5" customHeight="1" x14ac:dyDescent="0.2">
      <c r="A2570" s="51">
        <v>412000</v>
      </c>
      <c r="B2570" s="48" t="s">
        <v>199</v>
      </c>
      <c r="C2570" s="89">
        <f>SUM(C2571:C2581)</f>
        <v>631200</v>
      </c>
      <c r="D2570" s="89">
        <f>SUM(D2571:D2581)</f>
        <v>0</v>
      </c>
    </row>
    <row r="2571" spans="1:4" s="38" customFormat="1" x14ac:dyDescent="0.2">
      <c r="A2571" s="53">
        <v>412100</v>
      </c>
      <c r="B2571" s="46" t="s">
        <v>87</v>
      </c>
      <c r="C2571" s="88">
        <v>18000</v>
      </c>
      <c r="D2571" s="47">
        <v>0</v>
      </c>
    </row>
    <row r="2572" spans="1:4" s="38" customFormat="1" ht="37.5" x14ac:dyDescent="0.2">
      <c r="A2572" s="53">
        <v>412200</v>
      </c>
      <c r="B2572" s="46" t="s">
        <v>208</v>
      </c>
      <c r="C2572" s="88">
        <v>305000</v>
      </c>
      <c r="D2572" s="47">
        <v>0</v>
      </c>
    </row>
    <row r="2573" spans="1:4" s="38" customFormat="1" x14ac:dyDescent="0.2">
      <c r="A2573" s="53">
        <v>412300</v>
      </c>
      <c r="B2573" s="46" t="s">
        <v>88</v>
      </c>
      <c r="C2573" s="88">
        <v>63000</v>
      </c>
      <c r="D2573" s="47">
        <v>0</v>
      </c>
    </row>
    <row r="2574" spans="1:4" s="38" customFormat="1" x14ac:dyDescent="0.2">
      <c r="A2574" s="53">
        <v>412500</v>
      </c>
      <c r="B2574" s="46" t="s">
        <v>90</v>
      </c>
      <c r="C2574" s="88">
        <v>50000</v>
      </c>
      <c r="D2574" s="47">
        <v>0</v>
      </c>
    </row>
    <row r="2575" spans="1:4" s="38" customFormat="1" x14ac:dyDescent="0.2">
      <c r="A2575" s="53">
        <v>412600</v>
      </c>
      <c r="B2575" s="46" t="s">
        <v>209</v>
      </c>
      <c r="C2575" s="88">
        <v>9000</v>
      </c>
      <c r="D2575" s="47">
        <v>0</v>
      </c>
    </row>
    <row r="2576" spans="1:4" s="38" customFormat="1" x14ac:dyDescent="0.2">
      <c r="A2576" s="53">
        <v>412700</v>
      </c>
      <c r="B2576" s="46" t="s">
        <v>196</v>
      </c>
      <c r="C2576" s="88">
        <v>150000</v>
      </c>
      <c r="D2576" s="47">
        <v>0</v>
      </c>
    </row>
    <row r="2577" spans="1:4" s="38" customFormat="1" x14ac:dyDescent="0.2">
      <c r="A2577" s="53">
        <v>412900</v>
      </c>
      <c r="B2577" s="46" t="s">
        <v>518</v>
      </c>
      <c r="C2577" s="88">
        <v>1000</v>
      </c>
      <c r="D2577" s="47">
        <v>0</v>
      </c>
    </row>
    <row r="2578" spans="1:4" s="38" customFormat="1" x14ac:dyDescent="0.2">
      <c r="A2578" s="53">
        <v>412900</v>
      </c>
      <c r="B2578" s="83" t="s">
        <v>287</v>
      </c>
      <c r="C2578" s="88">
        <v>24200</v>
      </c>
      <c r="D2578" s="47">
        <v>0</v>
      </c>
    </row>
    <row r="2579" spans="1:4" s="38" customFormat="1" ht="37.5" x14ac:dyDescent="0.2">
      <c r="A2579" s="53">
        <v>412900</v>
      </c>
      <c r="B2579" s="83" t="s">
        <v>305</v>
      </c>
      <c r="C2579" s="88">
        <v>3000</v>
      </c>
      <c r="D2579" s="47">
        <v>0</v>
      </c>
    </row>
    <row r="2580" spans="1:4" s="38" customFormat="1" ht="37.5" x14ac:dyDescent="0.2">
      <c r="A2580" s="53">
        <v>412900</v>
      </c>
      <c r="B2580" s="83" t="s">
        <v>306</v>
      </c>
      <c r="C2580" s="88">
        <v>7000</v>
      </c>
      <c r="D2580" s="47">
        <v>0</v>
      </c>
    </row>
    <row r="2581" spans="1:4" s="38" customFormat="1" x14ac:dyDescent="0.2">
      <c r="A2581" s="53">
        <v>412900</v>
      </c>
      <c r="B2581" s="46" t="s">
        <v>289</v>
      </c>
      <c r="C2581" s="88">
        <v>1000</v>
      </c>
      <c r="D2581" s="47">
        <v>0</v>
      </c>
    </row>
    <row r="2582" spans="1:4" s="49" customFormat="1" ht="19.5" x14ac:dyDescent="0.2">
      <c r="A2582" s="51">
        <v>413000</v>
      </c>
      <c r="B2582" s="48" t="s">
        <v>200</v>
      </c>
      <c r="C2582" s="89">
        <f t="shared" ref="C2582:D2582" si="538">C2583</f>
        <v>1500</v>
      </c>
      <c r="D2582" s="89">
        <f t="shared" si="538"/>
        <v>0</v>
      </c>
    </row>
    <row r="2583" spans="1:4" s="38" customFormat="1" x14ac:dyDescent="0.2">
      <c r="A2583" s="53">
        <v>413900</v>
      </c>
      <c r="B2583" s="46" t="s">
        <v>95</v>
      </c>
      <c r="C2583" s="88">
        <v>1500</v>
      </c>
      <c r="D2583" s="47">
        <v>0</v>
      </c>
    </row>
    <row r="2584" spans="1:4" s="38" customFormat="1" ht="19.5" x14ac:dyDescent="0.2">
      <c r="A2584" s="51">
        <v>510000</v>
      </c>
      <c r="B2584" s="48" t="s">
        <v>146</v>
      </c>
      <c r="C2584" s="89">
        <f>C2585+C2590+0</f>
        <v>92000</v>
      </c>
      <c r="D2584" s="89">
        <f>D2585+D2590+0</f>
        <v>0</v>
      </c>
    </row>
    <row r="2585" spans="1:4" s="38" customFormat="1" ht="19.5" x14ac:dyDescent="0.2">
      <c r="A2585" s="51">
        <v>511000</v>
      </c>
      <c r="B2585" s="48" t="s">
        <v>147</v>
      </c>
      <c r="C2585" s="89">
        <f>SUM(C2586:C2589)</f>
        <v>89000</v>
      </c>
      <c r="D2585" s="89">
        <f t="shared" ref="D2585" si="539">SUM(D2586:D2589)</f>
        <v>0</v>
      </c>
    </row>
    <row r="2586" spans="1:4" s="38" customFormat="1" ht="37.5" x14ac:dyDescent="0.2">
      <c r="A2586" s="53">
        <v>511200</v>
      </c>
      <c r="B2586" s="46" t="s">
        <v>149</v>
      </c>
      <c r="C2586" s="88">
        <v>76000</v>
      </c>
      <c r="D2586" s="47">
        <v>0</v>
      </c>
    </row>
    <row r="2587" spans="1:4" s="38" customFormat="1" x14ac:dyDescent="0.2">
      <c r="A2587" s="53">
        <v>511300</v>
      </c>
      <c r="B2587" s="46" t="s">
        <v>150</v>
      </c>
      <c r="C2587" s="88">
        <v>5000</v>
      </c>
      <c r="D2587" s="47">
        <v>0</v>
      </c>
    </row>
    <row r="2588" spans="1:4" s="38" customFormat="1" x14ac:dyDescent="0.2">
      <c r="A2588" s="53">
        <v>511400</v>
      </c>
      <c r="B2588" s="46" t="s">
        <v>151</v>
      </c>
      <c r="C2588" s="88">
        <v>5000</v>
      </c>
      <c r="D2588" s="47">
        <v>0</v>
      </c>
    </row>
    <row r="2589" spans="1:4" s="38" customFormat="1" x14ac:dyDescent="0.2">
      <c r="A2589" s="53">
        <v>511600</v>
      </c>
      <c r="B2589" s="46" t="s">
        <v>152</v>
      </c>
      <c r="C2589" s="88">
        <v>3000</v>
      </c>
      <c r="D2589" s="47">
        <v>0</v>
      </c>
    </row>
    <row r="2590" spans="1:4" s="49" customFormat="1" ht="39" x14ac:dyDescent="0.2">
      <c r="A2590" s="51">
        <v>516000</v>
      </c>
      <c r="B2590" s="48" t="s">
        <v>157</v>
      </c>
      <c r="C2590" s="89">
        <f t="shared" ref="C2590:D2590" si="540">C2591</f>
        <v>3000</v>
      </c>
      <c r="D2590" s="89">
        <f t="shared" si="540"/>
        <v>0</v>
      </c>
    </row>
    <row r="2591" spans="1:4" s="38" customFormat="1" x14ac:dyDescent="0.2">
      <c r="A2591" s="53">
        <v>516100</v>
      </c>
      <c r="B2591" s="46" t="s">
        <v>157</v>
      </c>
      <c r="C2591" s="88">
        <v>3000</v>
      </c>
      <c r="D2591" s="47">
        <v>0</v>
      </c>
    </row>
    <row r="2592" spans="1:4" s="49" customFormat="1" ht="19.5" x14ac:dyDescent="0.2">
      <c r="A2592" s="51">
        <v>630000</v>
      </c>
      <c r="B2592" s="48" t="s">
        <v>184</v>
      </c>
      <c r="C2592" s="89">
        <f>C2593+C2595</f>
        <v>25000</v>
      </c>
      <c r="D2592" s="89">
        <f>D2593+D2595</f>
        <v>1200000</v>
      </c>
    </row>
    <row r="2593" spans="1:4" s="49" customFormat="1" ht="19.5" x14ac:dyDescent="0.2">
      <c r="A2593" s="51">
        <v>631000</v>
      </c>
      <c r="B2593" s="48" t="s">
        <v>120</v>
      </c>
      <c r="C2593" s="89">
        <f>0</f>
        <v>0</v>
      </c>
      <c r="D2593" s="89">
        <f>0+D2594</f>
        <v>1200000</v>
      </c>
    </row>
    <row r="2594" spans="1:4" s="38" customFormat="1" x14ac:dyDescent="0.2">
      <c r="A2594" s="53">
        <v>631200</v>
      </c>
      <c r="B2594" s="46" t="s">
        <v>187</v>
      </c>
      <c r="C2594" s="88">
        <v>0</v>
      </c>
      <c r="D2594" s="88">
        <v>1200000</v>
      </c>
    </row>
    <row r="2595" spans="1:4" s="49" customFormat="1" ht="19.5" x14ac:dyDescent="0.2">
      <c r="A2595" s="51">
        <v>638000</v>
      </c>
      <c r="B2595" s="48" t="s">
        <v>121</v>
      </c>
      <c r="C2595" s="89">
        <f t="shared" ref="C2595:D2595" si="541">C2596</f>
        <v>25000</v>
      </c>
      <c r="D2595" s="89">
        <f t="shared" si="541"/>
        <v>0</v>
      </c>
    </row>
    <row r="2596" spans="1:4" s="38" customFormat="1" x14ac:dyDescent="0.2">
      <c r="A2596" s="53">
        <v>638100</v>
      </c>
      <c r="B2596" s="46" t="s">
        <v>189</v>
      </c>
      <c r="C2596" s="88">
        <v>25000</v>
      </c>
      <c r="D2596" s="47">
        <v>0</v>
      </c>
    </row>
    <row r="2597" spans="1:4" s="38" customFormat="1" x14ac:dyDescent="0.2">
      <c r="A2597" s="92"/>
      <c r="B2597" s="85" t="s">
        <v>222</v>
      </c>
      <c r="C2597" s="91">
        <f>C2564+C2584+C2592</f>
        <v>3796000</v>
      </c>
      <c r="D2597" s="91">
        <f>D2564+D2584+D2592</f>
        <v>1200000</v>
      </c>
    </row>
    <row r="2598" spans="1:4" s="38" customFormat="1" x14ac:dyDescent="0.2">
      <c r="A2598" s="57"/>
      <c r="B2598" s="34"/>
      <c r="C2598" s="82"/>
      <c r="D2598" s="82"/>
    </row>
    <row r="2599" spans="1:4" s="38" customFormat="1" x14ac:dyDescent="0.2">
      <c r="A2599" s="55"/>
      <c r="B2599" s="34"/>
      <c r="C2599" s="88"/>
      <c r="D2599" s="88"/>
    </row>
    <row r="2600" spans="1:4" s="38" customFormat="1" ht="19.5" x14ac:dyDescent="0.2">
      <c r="A2600" s="50" t="s">
        <v>623</v>
      </c>
      <c r="B2600" s="48"/>
      <c r="C2600" s="88"/>
      <c r="D2600" s="88"/>
    </row>
    <row r="2601" spans="1:4" s="38" customFormat="1" ht="19.5" x14ac:dyDescent="0.2">
      <c r="A2601" s="50" t="s">
        <v>235</v>
      </c>
      <c r="B2601" s="48"/>
      <c r="C2601" s="88"/>
      <c r="D2601" s="88"/>
    </row>
    <row r="2602" spans="1:4" s="38" customFormat="1" ht="19.5" x14ac:dyDescent="0.2">
      <c r="A2602" s="50" t="s">
        <v>383</v>
      </c>
      <c r="B2602" s="48"/>
      <c r="C2602" s="88"/>
      <c r="D2602" s="88"/>
    </row>
    <row r="2603" spans="1:4" s="38" customFormat="1" ht="19.5" x14ac:dyDescent="0.2">
      <c r="A2603" s="50" t="s">
        <v>517</v>
      </c>
      <c r="B2603" s="48"/>
      <c r="C2603" s="88"/>
      <c r="D2603" s="88"/>
    </row>
    <row r="2604" spans="1:4" s="38" customFormat="1" x14ac:dyDescent="0.2">
      <c r="A2604" s="50"/>
      <c r="B2604" s="41"/>
      <c r="C2604" s="82"/>
      <c r="D2604" s="82"/>
    </row>
    <row r="2605" spans="1:4" s="38" customFormat="1" ht="20.25" customHeight="1" x14ac:dyDescent="0.2">
      <c r="A2605" s="51">
        <v>410000</v>
      </c>
      <c r="B2605" s="43" t="s">
        <v>83</v>
      </c>
      <c r="C2605" s="89">
        <f>C2606+C2611+C2622</f>
        <v>1305800</v>
      </c>
      <c r="D2605" s="89">
        <f>D2606+D2611+D2622</f>
        <v>0</v>
      </c>
    </row>
    <row r="2606" spans="1:4" s="38" customFormat="1" ht="19.5" x14ac:dyDescent="0.2">
      <c r="A2606" s="51">
        <v>411000</v>
      </c>
      <c r="B2606" s="43" t="s">
        <v>194</v>
      </c>
      <c r="C2606" s="89">
        <f t="shared" ref="C2606" si="542">SUM(C2607:C2610)</f>
        <v>1048000</v>
      </c>
      <c r="D2606" s="89">
        <f t="shared" ref="D2606" si="543">SUM(D2607:D2610)</f>
        <v>0</v>
      </c>
    </row>
    <row r="2607" spans="1:4" s="38" customFormat="1" x14ac:dyDescent="0.2">
      <c r="A2607" s="53">
        <v>411100</v>
      </c>
      <c r="B2607" s="46" t="s">
        <v>84</v>
      </c>
      <c r="C2607" s="88">
        <v>952000</v>
      </c>
      <c r="D2607" s="47">
        <v>0</v>
      </c>
    </row>
    <row r="2608" spans="1:4" s="38" customFormat="1" ht="37.5" x14ac:dyDescent="0.2">
      <c r="A2608" s="53">
        <v>411200</v>
      </c>
      <c r="B2608" s="46" t="s">
        <v>207</v>
      </c>
      <c r="C2608" s="88">
        <v>45000</v>
      </c>
      <c r="D2608" s="47">
        <v>0</v>
      </c>
    </row>
    <row r="2609" spans="1:4" s="38" customFormat="1" ht="37.5" x14ac:dyDescent="0.2">
      <c r="A2609" s="53">
        <v>411300</v>
      </c>
      <c r="B2609" s="46" t="s">
        <v>85</v>
      </c>
      <c r="C2609" s="88">
        <v>36000</v>
      </c>
      <c r="D2609" s="47">
        <v>0</v>
      </c>
    </row>
    <row r="2610" spans="1:4" s="38" customFormat="1" x14ac:dyDescent="0.2">
      <c r="A2610" s="53">
        <v>411400</v>
      </c>
      <c r="B2610" s="46" t="s">
        <v>86</v>
      </c>
      <c r="C2610" s="88">
        <v>15000</v>
      </c>
      <c r="D2610" s="47">
        <v>0</v>
      </c>
    </row>
    <row r="2611" spans="1:4" s="38" customFormat="1" ht="40.5" customHeight="1" x14ac:dyDescent="0.2">
      <c r="A2611" s="51">
        <v>412000</v>
      </c>
      <c r="B2611" s="48" t="s">
        <v>199</v>
      </c>
      <c r="C2611" s="89">
        <f>SUM(C2612:C2621)</f>
        <v>257100</v>
      </c>
      <c r="D2611" s="89">
        <f>SUM(D2612:D2621)</f>
        <v>0</v>
      </c>
    </row>
    <row r="2612" spans="1:4" s="38" customFormat="1" ht="37.5" x14ac:dyDescent="0.2">
      <c r="A2612" s="53">
        <v>412200</v>
      </c>
      <c r="B2612" s="46" t="s">
        <v>208</v>
      </c>
      <c r="C2612" s="88">
        <v>155000</v>
      </c>
      <c r="D2612" s="47">
        <v>0</v>
      </c>
    </row>
    <row r="2613" spans="1:4" s="38" customFormat="1" x14ac:dyDescent="0.2">
      <c r="A2613" s="53">
        <v>412300</v>
      </c>
      <c r="B2613" s="46" t="s">
        <v>88</v>
      </c>
      <c r="C2613" s="88">
        <v>15000</v>
      </c>
      <c r="D2613" s="47">
        <v>0</v>
      </c>
    </row>
    <row r="2614" spans="1:4" s="38" customFormat="1" x14ac:dyDescent="0.2">
      <c r="A2614" s="53">
        <v>412500</v>
      </c>
      <c r="B2614" s="46" t="s">
        <v>90</v>
      </c>
      <c r="C2614" s="88">
        <v>3000</v>
      </c>
      <c r="D2614" s="47">
        <v>0</v>
      </c>
    </row>
    <row r="2615" spans="1:4" s="38" customFormat="1" x14ac:dyDescent="0.2">
      <c r="A2615" s="53">
        <v>412600</v>
      </c>
      <c r="B2615" s="46" t="s">
        <v>209</v>
      </c>
      <c r="C2615" s="88">
        <v>1700</v>
      </c>
      <c r="D2615" s="47">
        <v>0</v>
      </c>
    </row>
    <row r="2616" spans="1:4" s="38" customFormat="1" x14ac:dyDescent="0.2">
      <c r="A2616" s="53">
        <v>412700</v>
      </c>
      <c r="B2616" s="46" t="s">
        <v>196</v>
      </c>
      <c r="C2616" s="88">
        <v>75000</v>
      </c>
      <c r="D2616" s="47">
        <v>0</v>
      </c>
    </row>
    <row r="2617" spans="1:4" s="38" customFormat="1" x14ac:dyDescent="0.2">
      <c r="A2617" s="53">
        <v>412900</v>
      </c>
      <c r="B2617" s="46" t="s">
        <v>287</v>
      </c>
      <c r="C2617" s="88">
        <v>1000</v>
      </c>
      <c r="D2617" s="47">
        <v>0</v>
      </c>
    </row>
    <row r="2618" spans="1:4" s="38" customFormat="1" x14ac:dyDescent="0.2">
      <c r="A2618" s="53">
        <v>412900</v>
      </c>
      <c r="B2618" s="83" t="s">
        <v>304</v>
      </c>
      <c r="C2618" s="88">
        <v>400</v>
      </c>
      <c r="D2618" s="47">
        <v>0</v>
      </c>
    </row>
    <row r="2619" spans="1:4" s="38" customFormat="1" ht="37.5" x14ac:dyDescent="0.2">
      <c r="A2619" s="53">
        <v>412900</v>
      </c>
      <c r="B2619" s="83" t="s">
        <v>305</v>
      </c>
      <c r="C2619" s="88">
        <v>1000</v>
      </c>
      <c r="D2619" s="47">
        <v>0</v>
      </c>
    </row>
    <row r="2620" spans="1:4" s="38" customFormat="1" ht="37.5" x14ac:dyDescent="0.2">
      <c r="A2620" s="53">
        <v>412900</v>
      </c>
      <c r="B2620" s="83" t="s">
        <v>306</v>
      </c>
      <c r="C2620" s="88">
        <v>2000</v>
      </c>
      <c r="D2620" s="47">
        <v>0</v>
      </c>
    </row>
    <row r="2621" spans="1:4" s="38" customFormat="1" x14ac:dyDescent="0.2">
      <c r="A2621" s="53">
        <v>412900</v>
      </c>
      <c r="B2621" s="46" t="s">
        <v>289</v>
      </c>
      <c r="C2621" s="88">
        <v>3000</v>
      </c>
      <c r="D2621" s="47">
        <v>0</v>
      </c>
    </row>
    <row r="2622" spans="1:4" s="49" customFormat="1" ht="19.5" x14ac:dyDescent="0.2">
      <c r="A2622" s="51">
        <v>413000</v>
      </c>
      <c r="B2622" s="48" t="s">
        <v>200</v>
      </c>
      <c r="C2622" s="89">
        <f t="shared" ref="C2622:D2622" si="544">C2623</f>
        <v>700</v>
      </c>
      <c r="D2622" s="89">
        <f t="shared" si="544"/>
        <v>0</v>
      </c>
    </row>
    <row r="2623" spans="1:4" s="38" customFormat="1" x14ac:dyDescent="0.2">
      <c r="A2623" s="53">
        <v>413900</v>
      </c>
      <c r="B2623" s="46" t="s">
        <v>95</v>
      </c>
      <c r="C2623" s="88">
        <v>700</v>
      </c>
      <c r="D2623" s="47">
        <v>0</v>
      </c>
    </row>
    <row r="2624" spans="1:4" s="49" customFormat="1" ht="40.5" customHeight="1" x14ac:dyDescent="0.2">
      <c r="A2624" s="51">
        <v>510000</v>
      </c>
      <c r="B2624" s="48" t="s">
        <v>146</v>
      </c>
      <c r="C2624" s="89">
        <f>C2625+C2629+C2627</f>
        <v>7500</v>
      </c>
      <c r="D2624" s="89">
        <f>D2625+D2629+D2627</f>
        <v>0</v>
      </c>
    </row>
    <row r="2625" spans="1:4" s="38" customFormat="1" ht="19.5" x14ac:dyDescent="0.2">
      <c r="A2625" s="51">
        <v>511000</v>
      </c>
      <c r="B2625" s="48" t="s">
        <v>147</v>
      </c>
      <c r="C2625" s="89">
        <f>SUM(C2626:C2626)</f>
        <v>5000</v>
      </c>
      <c r="D2625" s="89">
        <f>SUM(D2626:D2626)</f>
        <v>0</v>
      </c>
    </row>
    <row r="2626" spans="1:4" s="38" customFormat="1" x14ac:dyDescent="0.2">
      <c r="A2626" s="53">
        <v>511300</v>
      </c>
      <c r="B2626" s="46" t="s">
        <v>150</v>
      </c>
      <c r="C2626" s="88">
        <v>5000</v>
      </c>
      <c r="D2626" s="47">
        <v>0</v>
      </c>
    </row>
    <row r="2627" spans="1:4" s="49" customFormat="1" ht="19.5" x14ac:dyDescent="0.2">
      <c r="A2627" s="51">
        <v>513000</v>
      </c>
      <c r="B2627" s="48" t="s">
        <v>155</v>
      </c>
      <c r="C2627" s="89">
        <f t="shared" ref="C2627:D2627" si="545">C2628</f>
        <v>2500</v>
      </c>
      <c r="D2627" s="89">
        <f t="shared" si="545"/>
        <v>0</v>
      </c>
    </row>
    <row r="2628" spans="1:4" s="38" customFormat="1" x14ac:dyDescent="0.2">
      <c r="A2628" s="53">
        <v>513700</v>
      </c>
      <c r="B2628" s="46" t="s">
        <v>317</v>
      </c>
      <c r="C2628" s="88">
        <v>2500</v>
      </c>
      <c r="D2628" s="47">
        <v>0</v>
      </c>
    </row>
    <row r="2629" spans="1:4" s="49" customFormat="1" ht="39" x14ac:dyDescent="0.2">
      <c r="A2629" s="51">
        <v>516000</v>
      </c>
      <c r="B2629" s="48" t="s">
        <v>157</v>
      </c>
      <c r="C2629" s="89">
        <f t="shared" ref="C2629:D2629" si="546">C2630</f>
        <v>0</v>
      </c>
      <c r="D2629" s="89">
        <f t="shared" si="546"/>
        <v>0</v>
      </c>
    </row>
    <row r="2630" spans="1:4" s="38" customFormat="1" x14ac:dyDescent="0.2">
      <c r="A2630" s="53">
        <v>516100</v>
      </c>
      <c r="B2630" s="46" t="s">
        <v>157</v>
      </c>
      <c r="C2630" s="88">
        <v>0</v>
      </c>
      <c r="D2630" s="47">
        <v>0</v>
      </c>
    </row>
    <row r="2631" spans="1:4" s="49" customFormat="1" ht="19.5" x14ac:dyDescent="0.2">
      <c r="A2631" s="51">
        <v>630000</v>
      </c>
      <c r="B2631" s="48" t="s">
        <v>184</v>
      </c>
      <c r="C2631" s="89">
        <f>C2632+C2634</f>
        <v>19500</v>
      </c>
      <c r="D2631" s="89">
        <f>D2632+D2634</f>
        <v>200000</v>
      </c>
    </row>
    <row r="2632" spans="1:4" s="49" customFormat="1" ht="19.5" x14ac:dyDescent="0.2">
      <c r="A2632" s="51">
        <v>631000</v>
      </c>
      <c r="B2632" s="48" t="s">
        <v>120</v>
      </c>
      <c r="C2632" s="89">
        <f>0</f>
        <v>0</v>
      </c>
      <c r="D2632" s="89">
        <f>0+D2633</f>
        <v>200000</v>
      </c>
    </row>
    <row r="2633" spans="1:4" s="38" customFormat="1" x14ac:dyDescent="0.2">
      <c r="A2633" s="53">
        <v>631200</v>
      </c>
      <c r="B2633" s="46" t="s">
        <v>187</v>
      </c>
      <c r="C2633" s="88">
        <v>0</v>
      </c>
      <c r="D2633" s="88">
        <v>200000</v>
      </c>
    </row>
    <row r="2634" spans="1:4" s="49" customFormat="1" ht="19.5" x14ac:dyDescent="0.2">
      <c r="A2634" s="51">
        <v>638000</v>
      </c>
      <c r="B2634" s="48" t="s">
        <v>121</v>
      </c>
      <c r="C2634" s="89">
        <f t="shared" ref="C2634:D2634" si="547">C2635</f>
        <v>19500</v>
      </c>
      <c r="D2634" s="89">
        <f t="shared" si="547"/>
        <v>0</v>
      </c>
    </row>
    <row r="2635" spans="1:4" s="38" customFormat="1" x14ac:dyDescent="0.2">
      <c r="A2635" s="53">
        <v>638100</v>
      </c>
      <c r="B2635" s="46" t="s">
        <v>189</v>
      </c>
      <c r="C2635" s="88">
        <v>19500</v>
      </c>
      <c r="D2635" s="47">
        <v>0</v>
      </c>
    </row>
    <row r="2636" spans="1:4" s="38" customFormat="1" x14ac:dyDescent="0.2">
      <c r="A2636" s="92"/>
      <c r="B2636" s="85" t="s">
        <v>222</v>
      </c>
      <c r="C2636" s="91">
        <f>C2605+C2624+C2631</f>
        <v>1332800</v>
      </c>
      <c r="D2636" s="91">
        <f>D2605+D2624+D2631</f>
        <v>200000</v>
      </c>
    </row>
    <row r="2637" spans="1:4" s="38" customFormat="1" x14ac:dyDescent="0.2">
      <c r="A2637" s="57"/>
      <c r="B2637" s="34"/>
      <c r="C2637" s="82"/>
      <c r="D2637" s="82"/>
    </row>
    <row r="2638" spans="1:4" s="38" customFormat="1" x14ac:dyDescent="0.2">
      <c r="A2638" s="55"/>
      <c r="B2638" s="34"/>
      <c r="C2638" s="88"/>
      <c r="D2638" s="88"/>
    </row>
    <row r="2639" spans="1:4" s="38" customFormat="1" ht="19.5" x14ac:dyDescent="0.2">
      <c r="A2639" s="50" t="s">
        <v>624</v>
      </c>
      <c r="B2639" s="48"/>
      <c r="C2639" s="88"/>
      <c r="D2639" s="88"/>
    </row>
    <row r="2640" spans="1:4" s="38" customFormat="1" ht="19.5" x14ac:dyDescent="0.2">
      <c r="A2640" s="50" t="s">
        <v>235</v>
      </c>
      <c r="B2640" s="48"/>
      <c r="C2640" s="88"/>
      <c r="D2640" s="88"/>
    </row>
    <row r="2641" spans="1:4" s="38" customFormat="1" ht="19.5" x14ac:dyDescent="0.2">
      <c r="A2641" s="50" t="s">
        <v>384</v>
      </c>
      <c r="B2641" s="48"/>
      <c r="C2641" s="88"/>
      <c r="D2641" s="88"/>
    </row>
    <row r="2642" spans="1:4" s="38" customFormat="1" ht="19.5" x14ac:dyDescent="0.2">
      <c r="A2642" s="50" t="s">
        <v>517</v>
      </c>
      <c r="B2642" s="48"/>
      <c r="C2642" s="88"/>
      <c r="D2642" s="88"/>
    </row>
    <row r="2643" spans="1:4" s="38" customFormat="1" x14ac:dyDescent="0.2">
      <c r="A2643" s="50"/>
      <c r="B2643" s="41"/>
      <c r="C2643" s="82"/>
      <c r="D2643" s="82"/>
    </row>
    <row r="2644" spans="1:4" s="38" customFormat="1" ht="20.25" customHeight="1" x14ac:dyDescent="0.2">
      <c r="A2644" s="51">
        <v>410000</v>
      </c>
      <c r="B2644" s="43" t="s">
        <v>83</v>
      </c>
      <c r="C2644" s="89">
        <f>C2645+C2650+0</f>
        <v>1606100</v>
      </c>
      <c r="D2644" s="89">
        <f>D2645+D2650+0</f>
        <v>0</v>
      </c>
    </row>
    <row r="2645" spans="1:4" s="38" customFormat="1" ht="19.5" x14ac:dyDescent="0.2">
      <c r="A2645" s="51">
        <v>411000</v>
      </c>
      <c r="B2645" s="43" t="s">
        <v>194</v>
      </c>
      <c r="C2645" s="89">
        <f t="shared" ref="C2645" si="548">SUM(C2646:C2649)</f>
        <v>1276500</v>
      </c>
      <c r="D2645" s="89">
        <f t="shared" ref="D2645" si="549">SUM(D2646:D2649)</f>
        <v>0</v>
      </c>
    </row>
    <row r="2646" spans="1:4" s="38" customFormat="1" x14ac:dyDescent="0.2">
      <c r="A2646" s="53">
        <v>411100</v>
      </c>
      <c r="B2646" s="46" t="s">
        <v>84</v>
      </c>
      <c r="C2646" s="88">
        <v>1189000</v>
      </c>
      <c r="D2646" s="47">
        <v>0</v>
      </c>
    </row>
    <row r="2647" spans="1:4" s="38" customFormat="1" ht="42.75" customHeight="1" x14ac:dyDescent="0.2">
      <c r="A2647" s="53">
        <v>411200</v>
      </c>
      <c r="B2647" s="46" t="s">
        <v>207</v>
      </c>
      <c r="C2647" s="88">
        <v>38000</v>
      </c>
      <c r="D2647" s="47">
        <v>0</v>
      </c>
    </row>
    <row r="2648" spans="1:4" s="38" customFormat="1" ht="37.5" x14ac:dyDescent="0.2">
      <c r="A2648" s="53">
        <v>411300</v>
      </c>
      <c r="B2648" s="46" t="s">
        <v>85</v>
      </c>
      <c r="C2648" s="88">
        <v>24500</v>
      </c>
      <c r="D2648" s="47">
        <v>0</v>
      </c>
    </row>
    <row r="2649" spans="1:4" s="38" customFormat="1" x14ac:dyDescent="0.2">
      <c r="A2649" s="53">
        <v>411400</v>
      </c>
      <c r="B2649" s="46" t="s">
        <v>86</v>
      </c>
      <c r="C2649" s="88">
        <v>25000</v>
      </c>
      <c r="D2649" s="47">
        <v>0</v>
      </c>
    </row>
    <row r="2650" spans="1:4" s="38" customFormat="1" ht="25.5" customHeight="1" x14ac:dyDescent="0.2">
      <c r="A2650" s="51">
        <v>412000</v>
      </c>
      <c r="B2650" s="48" t="s">
        <v>199</v>
      </c>
      <c r="C2650" s="89">
        <f>SUM(C2651:C2658)</f>
        <v>329600</v>
      </c>
      <c r="D2650" s="89">
        <f>SUM(D2651:D2658)</f>
        <v>0</v>
      </c>
    </row>
    <row r="2651" spans="1:4" s="38" customFormat="1" ht="37.5" x14ac:dyDescent="0.2">
      <c r="A2651" s="53">
        <v>412200</v>
      </c>
      <c r="B2651" s="46" t="s">
        <v>208</v>
      </c>
      <c r="C2651" s="88">
        <v>185000</v>
      </c>
      <c r="D2651" s="47">
        <v>0</v>
      </c>
    </row>
    <row r="2652" spans="1:4" s="38" customFormat="1" x14ac:dyDescent="0.2">
      <c r="A2652" s="53">
        <v>412300</v>
      </c>
      <c r="B2652" s="46" t="s">
        <v>88</v>
      </c>
      <c r="C2652" s="88">
        <v>20000</v>
      </c>
      <c r="D2652" s="47">
        <v>0</v>
      </c>
    </row>
    <row r="2653" spans="1:4" s="38" customFormat="1" x14ac:dyDescent="0.2">
      <c r="A2653" s="53">
        <v>412500</v>
      </c>
      <c r="B2653" s="46" t="s">
        <v>90</v>
      </c>
      <c r="C2653" s="88">
        <v>5000</v>
      </c>
      <c r="D2653" s="47">
        <v>0</v>
      </c>
    </row>
    <row r="2654" spans="1:4" s="38" customFormat="1" x14ac:dyDescent="0.2">
      <c r="A2654" s="53">
        <v>412600</v>
      </c>
      <c r="B2654" s="46" t="s">
        <v>209</v>
      </c>
      <c r="C2654" s="88">
        <v>3000</v>
      </c>
      <c r="D2654" s="47">
        <v>0</v>
      </c>
    </row>
    <row r="2655" spans="1:4" s="38" customFormat="1" x14ac:dyDescent="0.2">
      <c r="A2655" s="53">
        <v>412700</v>
      </c>
      <c r="B2655" s="46" t="s">
        <v>196</v>
      </c>
      <c r="C2655" s="88">
        <v>105000</v>
      </c>
      <c r="D2655" s="47">
        <v>0</v>
      </c>
    </row>
    <row r="2656" spans="1:4" s="38" customFormat="1" x14ac:dyDescent="0.2">
      <c r="A2656" s="53">
        <v>412900</v>
      </c>
      <c r="B2656" s="83" t="s">
        <v>287</v>
      </c>
      <c r="C2656" s="88">
        <v>8000</v>
      </c>
      <c r="D2656" s="47">
        <v>0</v>
      </c>
    </row>
    <row r="2657" spans="1:4" s="38" customFormat="1" ht="37.5" x14ac:dyDescent="0.2">
      <c r="A2657" s="53">
        <v>412900</v>
      </c>
      <c r="B2657" s="83" t="s">
        <v>305</v>
      </c>
      <c r="C2657" s="88">
        <v>1200</v>
      </c>
      <c r="D2657" s="47">
        <v>0</v>
      </c>
    </row>
    <row r="2658" spans="1:4" s="38" customFormat="1" ht="37.5" x14ac:dyDescent="0.2">
      <c r="A2658" s="53">
        <v>412900</v>
      </c>
      <c r="B2658" s="83" t="s">
        <v>306</v>
      </c>
      <c r="C2658" s="88">
        <v>2400</v>
      </c>
      <c r="D2658" s="47">
        <v>0</v>
      </c>
    </row>
    <row r="2659" spans="1:4" s="38" customFormat="1" ht="40.5" customHeight="1" x14ac:dyDescent="0.2">
      <c r="A2659" s="51">
        <v>510000</v>
      </c>
      <c r="B2659" s="48" t="s">
        <v>146</v>
      </c>
      <c r="C2659" s="89">
        <f>C2660+C2664+0</f>
        <v>22700</v>
      </c>
      <c r="D2659" s="89">
        <f>D2660+D2664+0</f>
        <v>0</v>
      </c>
    </row>
    <row r="2660" spans="1:4" s="38" customFormat="1" ht="19.5" x14ac:dyDescent="0.2">
      <c r="A2660" s="51">
        <v>511000</v>
      </c>
      <c r="B2660" s="48" t="s">
        <v>147</v>
      </c>
      <c r="C2660" s="89">
        <f>SUM(C2661:C2663)</f>
        <v>20000</v>
      </c>
      <c r="D2660" s="89">
        <f>SUM(D2661:D2663)</f>
        <v>0</v>
      </c>
    </row>
    <row r="2661" spans="1:4" s="38" customFormat="1" x14ac:dyDescent="0.2">
      <c r="A2661" s="53">
        <v>511100</v>
      </c>
      <c r="B2661" s="46" t="s">
        <v>148</v>
      </c>
      <c r="C2661" s="88">
        <v>10000</v>
      </c>
      <c r="D2661" s="47">
        <v>0</v>
      </c>
    </row>
    <row r="2662" spans="1:4" s="38" customFormat="1" x14ac:dyDescent="0.2">
      <c r="A2662" s="53">
        <v>511300</v>
      </c>
      <c r="B2662" s="46" t="s">
        <v>150</v>
      </c>
      <c r="C2662" s="88">
        <v>10000</v>
      </c>
      <c r="D2662" s="47">
        <v>0</v>
      </c>
    </row>
    <row r="2663" spans="1:4" s="38" customFormat="1" x14ac:dyDescent="0.2">
      <c r="A2663" s="53">
        <v>511700</v>
      </c>
      <c r="B2663" s="46" t="s">
        <v>153</v>
      </c>
      <c r="C2663" s="88">
        <v>0</v>
      </c>
      <c r="D2663" s="47">
        <v>0</v>
      </c>
    </row>
    <row r="2664" spans="1:4" s="38" customFormat="1" ht="39" x14ac:dyDescent="0.2">
      <c r="A2664" s="51">
        <v>516000</v>
      </c>
      <c r="B2664" s="48" t="s">
        <v>157</v>
      </c>
      <c r="C2664" s="89">
        <f t="shared" ref="C2664:D2664" si="550">C2665</f>
        <v>2700</v>
      </c>
      <c r="D2664" s="89">
        <f t="shared" si="550"/>
        <v>0</v>
      </c>
    </row>
    <row r="2665" spans="1:4" s="38" customFormat="1" x14ac:dyDescent="0.2">
      <c r="A2665" s="53">
        <v>516100</v>
      </c>
      <c r="B2665" s="46" t="s">
        <v>157</v>
      </c>
      <c r="C2665" s="88">
        <v>2700</v>
      </c>
      <c r="D2665" s="47">
        <v>0</v>
      </c>
    </row>
    <row r="2666" spans="1:4" s="49" customFormat="1" ht="19.5" x14ac:dyDescent="0.2">
      <c r="A2666" s="51">
        <v>630000</v>
      </c>
      <c r="B2666" s="48" t="s">
        <v>184</v>
      </c>
      <c r="C2666" s="89">
        <f>C2667+C2669</f>
        <v>10000</v>
      </c>
      <c r="D2666" s="89">
        <f>D2667+D2669</f>
        <v>200000</v>
      </c>
    </row>
    <row r="2667" spans="1:4" s="49" customFormat="1" ht="19.5" x14ac:dyDescent="0.2">
      <c r="A2667" s="51">
        <v>631000</v>
      </c>
      <c r="B2667" s="48" t="s">
        <v>120</v>
      </c>
      <c r="C2667" s="89">
        <f>0</f>
        <v>0</v>
      </c>
      <c r="D2667" s="89">
        <f>0+D2668</f>
        <v>200000</v>
      </c>
    </row>
    <row r="2668" spans="1:4" s="38" customFormat="1" x14ac:dyDescent="0.2">
      <c r="A2668" s="53">
        <v>631200</v>
      </c>
      <c r="B2668" s="46" t="s">
        <v>187</v>
      </c>
      <c r="C2668" s="88">
        <v>0</v>
      </c>
      <c r="D2668" s="88">
        <v>200000</v>
      </c>
    </row>
    <row r="2669" spans="1:4" s="49" customFormat="1" ht="19.5" x14ac:dyDescent="0.2">
      <c r="A2669" s="51">
        <v>638000</v>
      </c>
      <c r="B2669" s="48" t="s">
        <v>121</v>
      </c>
      <c r="C2669" s="89">
        <f t="shared" ref="C2669:D2669" si="551">C2670</f>
        <v>10000</v>
      </c>
      <c r="D2669" s="89">
        <f t="shared" si="551"/>
        <v>0</v>
      </c>
    </row>
    <row r="2670" spans="1:4" s="38" customFormat="1" x14ac:dyDescent="0.2">
      <c r="A2670" s="53">
        <v>638100</v>
      </c>
      <c r="B2670" s="46" t="s">
        <v>189</v>
      </c>
      <c r="C2670" s="88">
        <v>10000</v>
      </c>
      <c r="D2670" s="47">
        <v>0</v>
      </c>
    </row>
    <row r="2671" spans="1:4" s="38" customFormat="1" x14ac:dyDescent="0.2">
      <c r="A2671" s="92"/>
      <c r="B2671" s="85" t="s">
        <v>222</v>
      </c>
      <c r="C2671" s="91">
        <f>C2644+C2659+C2666</f>
        <v>1638800</v>
      </c>
      <c r="D2671" s="91">
        <f>D2644+D2659+D2666</f>
        <v>200000</v>
      </c>
    </row>
    <row r="2672" spans="1:4" s="38" customFormat="1" x14ac:dyDescent="0.2">
      <c r="A2672" s="57"/>
      <c r="B2672" s="34"/>
      <c r="C2672" s="82"/>
      <c r="D2672" s="82"/>
    </row>
    <row r="2673" spans="1:4" s="38" customFormat="1" x14ac:dyDescent="0.2">
      <c r="A2673" s="55"/>
      <c r="B2673" s="34"/>
      <c r="C2673" s="88"/>
      <c r="D2673" s="88"/>
    </row>
    <row r="2674" spans="1:4" s="38" customFormat="1" ht="19.5" x14ac:dyDescent="0.2">
      <c r="A2674" s="50" t="s">
        <v>625</v>
      </c>
      <c r="B2674" s="48"/>
      <c r="C2674" s="88"/>
      <c r="D2674" s="88"/>
    </row>
    <row r="2675" spans="1:4" s="38" customFormat="1" ht="19.5" x14ac:dyDescent="0.2">
      <c r="A2675" s="50" t="s">
        <v>235</v>
      </c>
      <c r="B2675" s="48"/>
      <c r="C2675" s="88"/>
      <c r="D2675" s="88"/>
    </row>
    <row r="2676" spans="1:4" s="38" customFormat="1" ht="19.5" x14ac:dyDescent="0.2">
      <c r="A2676" s="50" t="s">
        <v>385</v>
      </c>
      <c r="B2676" s="48"/>
      <c r="C2676" s="88"/>
      <c r="D2676" s="88"/>
    </row>
    <row r="2677" spans="1:4" s="38" customFormat="1" ht="19.5" x14ac:dyDescent="0.2">
      <c r="A2677" s="50" t="s">
        <v>517</v>
      </c>
      <c r="B2677" s="48"/>
      <c r="C2677" s="88"/>
      <c r="D2677" s="88"/>
    </row>
    <row r="2678" spans="1:4" s="38" customFormat="1" x14ac:dyDescent="0.2">
      <c r="A2678" s="50"/>
      <c r="B2678" s="41"/>
      <c r="C2678" s="82"/>
      <c r="D2678" s="82"/>
    </row>
    <row r="2679" spans="1:4" s="38" customFormat="1" ht="20.25" customHeight="1" x14ac:dyDescent="0.2">
      <c r="A2679" s="51">
        <v>410000</v>
      </c>
      <c r="B2679" s="43" t="s">
        <v>83</v>
      </c>
      <c r="C2679" s="89">
        <f t="shared" ref="C2679" si="552">C2680+C2685</f>
        <v>890500</v>
      </c>
      <c r="D2679" s="89">
        <f t="shared" ref="D2679" si="553">D2680+D2685</f>
        <v>0</v>
      </c>
    </row>
    <row r="2680" spans="1:4" s="38" customFormat="1" ht="19.5" x14ac:dyDescent="0.2">
      <c r="A2680" s="51">
        <v>411000</v>
      </c>
      <c r="B2680" s="43" t="s">
        <v>194</v>
      </c>
      <c r="C2680" s="89">
        <f t="shared" ref="C2680" si="554">SUM(C2681:C2684)</f>
        <v>738600</v>
      </c>
      <c r="D2680" s="89">
        <f t="shared" ref="D2680" si="555">SUM(D2681:D2684)</f>
        <v>0</v>
      </c>
    </row>
    <row r="2681" spans="1:4" s="38" customFormat="1" x14ac:dyDescent="0.2">
      <c r="A2681" s="53">
        <v>411100</v>
      </c>
      <c r="B2681" s="46" t="s">
        <v>84</v>
      </c>
      <c r="C2681" s="88">
        <v>677000</v>
      </c>
      <c r="D2681" s="47">
        <v>0</v>
      </c>
    </row>
    <row r="2682" spans="1:4" s="38" customFormat="1" ht="37.5" x14ac:dyDescent="0.2">
      <c r="A2682" s="53">
        <v>411200</v>
      </c>
      <c r="B2682" s="46" t="s">
        <v>207</v>
      </c>
      <c r="C2682" s="88">
        <v>28000</v>
      </c>
      <c r="D2682" s="47">
        <v>0</v>
      </c>
    </row>
    <row r="2683" spans="1:4" s="38" customFormat="1" ht="37.5" x14ac:dyDescent="0.2">
      <c r="A2683" s="53">
        <v>411300</v>
      </c>
      <c r="B2683" s="46" t="s">
        <v>85</v>
      </c>
      <c r="C2683" s="88">
        <v>27800</v>
      </c>
      <c r="D2683" s="47">
        <v>0</v>
      </c>
    </row>
    <row r="2684" spans="1:4" s="38" customFormat="1" x14ac:dyDescent="0.2">
      <c r="A2684" s="53">
        <v>411400</v>
      </c>
      <c r="B2684" s="46" t="s">
        <v>86</v>
      </c>
      <c r="C2684" s="88">
        <v>5800</v>
      </c>
      <c r="D2684" s="47">
        <v>0</v>
      </c>
    </row>
    <row r="2685" spans="1:4" s="38" customFormat="1" ht="40.5" customHeight="1" x14ac:dyDescent="0.2">
      <c r="A2685" s="51">
        <v>412000</v>
      </c>
      <c r="B2685" s="48" t="s">
        <v>199</v>
      </c>
      <c r="C2685" s="89">
        <f>SUM(C2686:C2693)</f>
        <v>151900</v>
      </c>
      <c r="D2685" s="89">
        <f>SUM(D2686:D2693)</f>
        <v>0</v>
      </c>
    </row>
    <row r="2686" spans="1:4" s="38" customFormat="1" ht="37.5" x14ac:dyDescent="0.2">
      <c r="A2686" s="53">
        <v>412200</v>
      </c>
      <c r="B2686" s="46" t="s">
        <v>208</v>
      </c>
      <c r="C2686" s="88">
        <v>102000</v>
      </c>
      <c r="D2686" s="47">
        <v>0</v>
      </c>
    </row>
    <row r="2687" spans="1:4" s="38" customFormat="1" x14ac:dyDescent="0.2">
      <c r="A2687" s="53">
        <v>412300</v>
      </c>
      <c r="B2687" s="46" t="s">
        <v>88</v>
      </c>
      <c r="C2687" s="88">
        <v>10000</v>
      </c>
      <c r="D2687" s="47">
        <v>0</v>
      </c>
    </row>
    <row r="2688" spans="1:4" s="38" customFormat="1" x14ac:dyDescent="0.2">
      <c r="A2688" s="53">
        <v>412500</v>
      </c>
      <c r="B2688" s="46" t="s">
        <v>90</v>
      </c>
      <c r="C2688" s="88">
        <v>2000</v>
      </c>
      <c r="D2688" s="47">
        <v>0</v>
      </c>
    </row>
    <row r="2689" spans="1:4" s="38" customFormat="1" x14ac:dyDescent="0.2">
      <c r="A2689" s="53">
        <v>412600</v>
      </c>
      <c r="B2689" s="46" t="s">
        <v>209</v>
      </c>
      <c r="C2689" s="88">
        <v>2000</v>
      </c>
      <c r="D2689" s="47">
        <v>0</v>
      </c>
    </row>
    <row r="2690" spans="1:4" s="38" customFormat="1" x14ac:dyDescent="0.2">
      <c r="A2690" s="53">
        <v>412700</v>
      </c>
      <c r="B2690" s="46" t="s">
        <v>196</v>
      </c>
      <c r="C2690" s="88">
        <v>32000</v>
      </c>
      <c r="D2690" s="47">
        <v>0</v>
      </c>
    </row>
    <row r="2691" spans="1:4" s="38" customFormat="1" ht="37.5" x14ac:dyDescent="0.2">
      <c r="A2691" s="53">
        <v>412900</v>
      </c>
      <c r="B2691" s="83" t="s">
        <v>305</v>
      </c>
      <c r="C2691" s="88">
        <v>2000</v>
      </c>
      <c r="D2691" s="47">
        <v>0</v>
      </c>
    </row>
    <row r="2692" spans="1:4" s="38" customFormat="1" ht="37.5" x14ac:dyDescent="0.2">
      <c r="A2692" s="53">
        <v>412900</v>
      </c>
      <c r="B2692" s="83" t="s">
        <v>306</v>
      </c>
      <c r="C2692" s="88">
        <v>1300</v>
      </c>
      <c r="D2692" s="47">
        <v>0</v>
      </c>
    </row>
    <row r="2693" spans="1:4" s="38" customFormat="1" x14ac:dyDescent="0.2">
      <c r="A2693" s="53">
        <v>412900</v>
      </c>
      <c r="B2693" s="46" t="s">
        <v>289</v>
      </c>
      <c r="C2693" s="88">
        <v>600</v>
      </c>
      <c r="D2693" s="47">
        <v>0</v>
      </c>
    </row>
    <row r="2694" spans="1:4" s="49" customFormat="1" ht="19.5" x14ac:dyDescent="0.2">
      <c r="A2694" s="51">
        <v>510000</v>
      </c>
      <c r="B2694" s="48" t="s">
        <v>146</v>
      </c>
      <c r="C2694" s="89">
        <f t="shared" ref="C2694:D2694" si="556">C2695</f>
        <v>47000</v>
      </c>
      <c r="D2694" s="89">
        <f t="shared" si="556"/>
        <v>0</v>
      </c>
    </row>
    <row r="2695" spans="1:4" s="49" customFormat="1" ht="19.5" x14ac:dyDescent="0.2">
      <c r="A2695" s="51">
        <v>511000</v>
      </c>
      <c r="B2695" s="48" t="s">
        <v>147</v>
      </c>
      <c r="C2695" s="89">
        <f t="shared" ref="C2695" si="557">SUM(C2696:C2697)</f>
        <v>47000</v>
      </c>
      <c r="D2695" s="89">
        <f t="shared" ref="D2695" si="558">SUM(D2696:D2697)</f>
        <v>0</v>
      </c>
    </row>
    <row r="2696" spans="1:4" s="38" customFormat="1" ht="37.5" x14ac:dyDescent="0.2">
      <c r="A2696" s="53">
        <v>511200</v>
      </c>
      <c r="B2696" s="46" t="s">
        <v>149</v>
      </c>
      <c r="C2696" s="88">
        <v>1000</v>
      </c>
      <c r="D2696" s="47">
        <v>0</v>
      </c>
    </row>
    <row r="2697" spans="1:4" s="38" customFormat="1" x14ac:dyDescent="0.2">
      <c r="A2697" s="53">
        <v>511300</v>
      </c>
      <c r="B2697" s="46" t="s">
        <v>150</v>
      </c>
      <c r="C2697" s="88">
        <v>46000</v>
      </c>
      <c r="D2697" s="47">
        <v>0</v>
      </c>
    </row>
    <row r="2698" spans="1:4" s="49" customFormat="1" ht="19.5" x14ac:dyDescent="0.2">
      <c r="A2698" s="51">
        <v>630000</v>
      </c>
      <c r="B2698" s="48" t="s">
        <v>184</v>
      </c>
      <c r="C2698" s="89">
        <f t="shared" ref="C2698:D2698" si="559">C2699</f>
        <v>0</v>
      </c>
      <c r="D2698" s="89">
        <f t="shared" si="559"/>
        <v>100000</v>
      </c>
    </row>
    <row r="2699" spans="1:4" s="49" customFormat="1" ht="19.5" x14ac:dyDescent="0.2">
      <c r="A2699" s="51">
        <v>631000</v>
      </c>
      <c r="B2699" s="48" t="s">
        <v>120</v>
      </c>
      <c r="C2699" s="89">
        <f>0</f>
        <v>0</v>
      </c>
      <c r="D2699" s="89">
        <f>0+D2700</f>
        <v>100000</v>
      </c>
    </row>
    <row r="2700" spans="1:4" s="38" customFormat="1" x14ac:dyDescent="0.2">
      <c r="A2700" s="53">
        <v>631200</v>
      </c>
      <c r="B2700" s="46" t="s">
        <v>187</v>
      </c>
      <c r="C2700" s="88">
        <v>0</v>
      </c>
      <c r="D2700" s="88">
        <v>100000</v>
      </c>
    </row>
    <row r="2701" spans="1:4" s="38" customFormat="1" x14ac:dyDescent="0.2">
      <c r="A2701" s="92"/>
      <c r="B2701" s="85" t="s">
        <v>222</v>
      </c>
      <c r="C2701" s="91">
        <f>C2679+C2694+C2698</f>
        <v>937500</v>
      </c>
      <c r="D2701" s="91">
        <f>D2679+D2694+D2698</f>
        <v>100000</v>
      </c>
    </row>
    <row r="2702" spans="1:4" s="38" customFormat="1" x14ac:dyDescent="0.2">
      <c r="A2702" s="57"/>
      <c r="B2702" s="34"/>
      <c r="C2702" s="82"/>
      <c r="D2702" s="82"/>
    </row>
    <row r="2703" spans="1:4" s="38" customFormat="1" x14ac:dyDescent="0.2">
      <c r="A2703" s="55"/>
      <c r="B2703" s="34"/>
      <c r="C2703" s="88"/>
      <c r="D2703" s="88"/>
    </row>
    <row r="2704" spans="1:4" s="38" customFormat="1" ht="19.5" x14ac:dyDescent="0.2">
      <c r="A2704" s="50" t="s">
        <v>626</v>
      </c>
      <c r="B2704" s="48"/>
      <c r="C2704" s="88"/>
      <c r="D2704" s="88"/>
    </row>
    <row r="2705" spans="1:4" s="38" customFormat="1" ht="19.5" x14ac:dyDescent="0.2">
      <c r="A2705" s="50" t="s">
        <v>235</v>
      </c>
      <c r="B2705" s="48"/>
      <c r="C2705" s="88"/>
      <c r="D2705" s="88"/>
    </row>
    <row r="2706" spans="1:4" s="38" customFormat="1" ht="19.5" x14ac:dyDescent="0.2">
      <c r="A2706" s="50" t="s">
        <v>386</v>
      </c>
      <c r="B2706" s="48"/>
      <c r="C2706" s="88"/>
      <c r="D2706" s="88"/>
    </row>
    <row r="2707" spans="1:4" s="38" customFormat="1" ht="19.5" x14ac:dyDescent="0.2">
      <c r="A2707" s="50" t="s">
        <v>517</v>
      </c>
      <c r="B2707" s="48"/>
      <c r="C2707" s="88"/>
      <c r="D2707" s="88"/>
    </row>
    <row r="2708" spans="1:4" s="38" customFormat="1" x14ac:dyDescent="0.2">
      <c r="A2708" s="50"/>
      <c r="B2708" s="41"/>
      <c r="C2708" s="82"/>
      <c r="D2708" s="82"/>
    </row>
    <row r="2709" spans="1:4" s="38" customFormat="1" ht="19.5" x14ac:dyDescent="0.2">
      <c r="A2709" s="51">
        <v>410000</v>
      </c>
      <c r="B2709" s="43" t="s">
        <v>83</v>
      </c>
      <c r="C2709" s="89">
        <f t="shared" ref="C2709" si="560">C2710+C2715</f>
        <v>2209000</v>
      </c>
      <c r="D2709" s="89">
        <f t="shared" ref="D2709" si="561">D2710+D2715</f>
        <v>0</v>
      </c>
    </row>
    <row r="2710" spans="1:4" s="38" customFormat="1" ht="19.5" x14ac:dyDescent="0.2">
      <c r="A2710" s="51">
        <v>411000</v>
      </c>
      <c r="B2710" s="43" t="s">
        <v>194</v>
      </c>
      <c r="C2710" s="89">
        <f t="shared" ref="C2710" si="562">SUM(C2711:C2714)</f>
        <v>1684900</v>
      </c>
      <c r="D2710" s="89">
        <f t="shared" ref="D2710" si="563">SUM(D2711:D2714)</f>
        <v>0</v>
      </c>
    </row>
    <row r="2711" spans="1:4" s="38" customFormat="1" x14ac:dyDescent="0.2">
      <c r="A2711" s="53">
        <v>411100</v>
      </c>
      <c r="B2711" s="46" t="s">
        <v>84</v>
      </c>
      <c r="C2711" s="88">
        <v>1481000</v>
      </c>
      <c r="D2711" s="47">
        <v>0</v>
      </c>
    </row>
    <row r="2712" spans="1:4" s="38" customFormat="1" ht="37.5" x14ac:dyDescent="0.2">
      <c r="A2712" s="53">
        <v>411200</v>
      </c>
      <c r="B2712" s="46" t="s">
        <v>207</v>
      </c>
      <c r="C2712" s="88">
        <v>63900</v>
      </c>
      <c r="D2712" s="47">
        <v>0</v>
      </c>
    </row>
    <row r="2713" spans="1:4" s="38" customFormat="1" ht="37.5" x14ac:dyDescent="0.2">
      <c r="A2713" s="53">
        <v>411300</v>
      </c>
      <c r="B2713" s="46" t="s">
        <v>85</v>
      </c>
      <c r="C2713" s="88">
        <v>100000</v>
      </c>
      <c r="D2713" s="47">
        <v>0</v>
      </c>
    </row>
    <row r="2714" spans="1:4" s="38" customFormat="1" x14ac:dyDescent="0.2">
      <c r="A2714" s="53">
        <v>411400</v>
      </c>
      <c r="B2714" s="46" t="s">
        <v>86</v>
      </c>
      <c r="C2714" s="88">
        <v>40000</v>
      </c>
      <c r="D2714" s="47">
        <v>0</v>
      </c>
    </row>
    <row r="2715" spans="1:4" s="38" customFormat="1" ht="40.5" customHeight="1" x14ac:dyDescent="0.2">
      <c r="A2715" s="51">
        <v>412000</v>
      </c>
      <c r="B2715" s="48" t="s">
        <v>199</v>
      </c>
      <c r="C2715" s="89">
        <f>SUM(C2716:C2723)</f>
        <v>524100</v>
      </c>
      <c r="D2715" s="89">
        <f>SUM(D2716:D2723)</f>
        <v>0</v>
      </c>
    </row>
    <row r="2716" spans="1:4" s="38" customFormat="1" ht="37.5" x14ac:dyDescent="0.2">
      <c r="A2716" s="53">
        <v>412200</v>
      </c>
      <c r="B2716" s="46" t="s">
        <v>208</v>
      </c>
      <c r="C2716" s="88">
        <v>252000</v>
      </c>
      <c r="D2716" s="47">
        <v>0</v>
      </c>
    </row>
    <row r="2717" spans="1:4" s="38" customFormat="1" x14ac:dyDescent="0.2">
      <c r="A2717" s="53">
        <v>412300</v>
      </c>
      <c r="B2717" s="46" t="s">
        <v>88</v>
      </c>
      <c r="C2717" s="88">
        <v>24000</v>
      </c>
      <c r="D2717" s="47">
        <v>0</v>
      </c>
    </row>
    <row r="2718" spans="1:4" s="38" customFormat="1" x14ac:dyDescent="0.2">
      <c r="A2718" s="53">
        <v>412500</v>
      </c>
      <c r="B2718" s="46" t="s">
        <v>90</v>
      </c>
      <c r="C2718" s="88">
        <v>4000</v>
      </c>
      <c r="D2718" s="47">
        <v>0</v>
      </c>
    </row>
    <row r="2719" spans="1:4" s="38" customFormat="1" x14ac:dyDescent="0.2">
      <c r="A2719" s="53">
        <v>412600</v>
      </c>
      <c r="B2719" s="46" t="s">
        <v>209</v>
      </c>
      <c r="C2719" s="88">
        <v>3000</v>
      </c>
      <c r="D2719" s="47">
        <v>0</v>
      </c>
    </row>
    <row r="2720" spans="1:4" s="38" customFormat="1" x14ac:dyDescent="0.2">
      <c r="A2720" s="53">
        <v>412700</v>
      </c>
      <c r="B2720" s="46" t="s">
        <v>196</v>
      </c>
      <c r="C2720" s="88">
        <v>225000</v>
      </c>
      <c r="D2720" s="47">
        <v>0</v>
      </c>
    </row>
    <row r="2721" spans="1:4" s="38" customFormat="1" ht="37.5" x14ac:dyDescent="0.2">
      <c r="A2721" s="53">
        <v>412900</v>
      </c>
      <c r="B2721" s="83" t="s">
        <v>305</v>
      </c>
      <c r="C2721" s="88">
        <v>10000</v>
      </c>
      <c r="D2721" s="47">
        <v>0</v>
      </c>
    </row>
    <row r="2722" spans="1:4" s="38" customFormat="1" ht="37.5" x14ac:dyDescent="0.2">
      <c r="A2722" s="53">
        <v>412900</v>
      </c>
      <c r="B2722" s="83" t="s">
        <v>306</v>
      </c>
      <c r="C2722" s="88">
        <v>3100</v>
      </c>
      <c r="D2722" s="47">
        <v>0</v>
      </c>
    </row>
    <row r="2723" spans="1:4" s="38" customFormat="1" x14ac:dyDescent="0.2">
      <c r="A2723" s="53">
        <v>412900</v>
      </c>
      <c r="B2723" s="46" t="s">
        <v>289</v>
      </c>
      <c r="C2723" s="88">
        <v>3000</v>
      </c>
      <c r="D2723" s="47">
        <v>0</v>
      </c>
    </row>
    <row r="2724" spans="1:4" s="38" customFormat="1" ht="40.5" customHeight="1" x14ac:dyDescent="0.2">
      <c r="A2724" s="51">
        <v>510000</v>
      </c>
      <c r="B2724" s="48" t="s">
        <v>146</v>
      </c>
      <c r="C2724" s="89">
        <f>C2725+0</f>
        <v>10000</v>
      </c>
      <c r="D2724" s="89">
        <f>D2725+0</f>
        <v>0</v>
      </c>
    </row>
    <row r="2725" spans="1:4" s="38" customFormat="1" ht="19.5" x14ac:dyDescent="0.2">
      <c r="A2725" s="51">
        <v>511000</v>
      </c>
      <c r="B2725" s="48" t="s">
        <v>147</v>
      </c>
      <c r="C2725" s="89">
        <f>SUM(C2726:C2726)</f>
        <v>10000</v>
      </c>
      <c r="D2725" s="89">
        <f>SUM(D2726:D2726)</f>
        <v>0</v>
      </c>
    </row>
    <row r="2726" spans="1:4" s="38" customFormat="1" x14ac:dyDescent="0.2">
      <c r="A2726" s="53">
        <v>511300</v>
      </c>
      <c r="B2726" s="46" t="s">
        <v>150</v>
      </c>
      <c r="C2726" s="88">
        <v>10000</v>
      </c>
      <c r="D2726" s="47">
        <v>0</v>
      </c>
    </row>
    <row r="2727" spans="1:4" s="49" customFormat="1" ht="19.5" x14ac:dyDescent="0.2">
      <c r="A2727" s="51">
        <v>630000</v>
      </c>
      <c r="B2727" s="48" t="s">
        <v>184</v>
      </c>
      <c r="C2727" s="89">
        <f>C2728+C2730</f>
        <v>0</v>
      </c>
      <c r="D2727" s="89">
        <f>D2728+D2730</f>
        <v>1000000</v>
      </c>
    </row>
    <row r="2728" spans="1:4" s="49" customFormat="1" ht="19.5" x14ac:dyDescent="0.2">
      <c r="A2728" s="51">
        <v>631000</v>
      </c>
      <c r="B2728" s="48" t="s">
        <v>120</v>
      </c>
      <c r="C2728" s="89">
        <f>0</f>
        <v>0</v>
      </c>
      <c r="D2728" s="89">
        <f>0+D2729</f>
        <v>1000000</v>
      </c>
    </row>
    <row r="2729" spans="1:4" s="38" customFormat="1" x14ac:dyDescent="0.2">
      <c r="A2729" s="53">
        <v>631200</v>
      </c>
      <c r="B2729" s="46" t="s">
        <v>187</v>
      </c>
      <c r="C2729" s="88">
        <v>0</v>
      </c>
      <c r="D2729" s="88">
        <v>1000000</v>
      </c>
    </row>
    <row r="2730" spans="1:4" s="49" customFormat="1" ht="19.5" x14ac:dyDescent="0.2">
      <c r="A2730" s="51">
        <v>638000</v>
      </c>
      <c r="B2730" s="48" t="s">
        <v>121</v>
      </c>
      <c r="C2730" s="89">
        <f t="shared" ref="C2730:D2730" si="564">C2731</f>
        <v>0</v>
      </c>
      <c r="D2730" s="89">
        <f t="shared" si="564"/>
        <v>0</v>
      </c>
    </row>
    <row r="2731" spans="1:4" s="38" customFormat="1" x14ac:dyDescent="0.2">
      <c r="A2731" s="53">
        <v>638100</v>
      </c>
      <c r="B2731" s="46" t="s">
        <v>189</v>
      </c>
      <c r="C2731" s="88">
        <v>0</v>
      </c>
      <c r="D2731" s="47">
        <v>0</v>
      </c>
    </row>
    <row r="2732" spans="1:4" s="38" customFormat="1" x14ac:dyDescent="0.2">
      <c r="A2732" s="92"/>
      <c r="B2732" s="85" t="s">
        <v>222</v>
      </c>
      <c r="C2732" s="91">
        <f>C2709+C2724+C2727</f>
        <v>2219000</v>
      </c>
      <c r="D2732" s="91">
        <f>D2709+D2724+D2727</f>
        <v>1000000</v>
      </c>
    </row>
    <row r="2733" spans="1:4" s="38" customFormat="1" x14ac:dyDescent="0.2">
      <c r="A2733" s="57"/>
      <c r="B2733" s="34"/>
      <c r="C2733" s="82"/>
      <c r="D2733" s="82"/>
    </row>
    <row r="2734" spans="1:4" s="38" customFormat="1" x14ac:dyDescent="0.2">
      <c r="A2734" s="55"/>
      <c r="B2734" s="34"/>
      <c r="C2734" s="88"/>
      <c r="D2734" s="88"/>
    </row>
    <row r="2735" spans="1:4" s="38" customFormat="1" ht="19.5" x14ac:dyDescent="0.2">
      <c r="A2735" s="50" t="s">
        <v>627</v>
      </c>
      <c r="B2735" s="48"/>
      <c r="C2735" s="88"/>
      <c r="D2735" s="88"/>
    </row>
    <row r="2736" spans="1:4" s="38" customFormat="1" ht="19.5" x14ac:dyDescent="0.2">
      <c r="A2736" s="50" t="s">
        <v>235</v>
      </c>
      <c r="B2736" s="48"/>
      <c r="C2736" s="88"/>
      <c r="D2736" s="88"/>
    </row>
    <row r="2737" spans="1:4" s="38" customFormat="1" ht="19.5" x14ac:dyDescent="0.2">
      <c r="A2737" s="50" t="s">
        <v>387</v>
      </c>
      <c r="B2737" s="48"/>
      <c r="C2737" s="88"/>
      <c r="D2737" s="88"/>
    </row>
    <row r="2738" spans="1:4" s="38" customFormat="1" ht="19.5" x14ac:dyDescent="0.2">
      <c r="A2738" s="50" t="s">
        <v>517</v>
      </c>
      <c r="B2738" s="48"/>
      <c r="C2738" s="88"/>
      <c r="D2738" s="88"/>
    </row>
    <row r="2739" spans="1:4" s="38" customFormat="1" x14ac:dyDescent="0.2">
      <c r="A2739" s="50"/>
      <c r="B2739" s="41"/>
      <c r="C2739" s="82"/>
      <c r="D2739" s="82"/>
    </row>
    <row r="2740" spans="1:4" s="38" customFormat="1" ht="20.25" customHeight="1" x14ac:dyDescent="0.2">
      <c r="A2740" s="51">
        <v>410000</v>
      </c>
      <c r="B2740" s="43" t="s">
        <v>83</v>
      </c>
      <c r="C2740" s="89">
        <f t="shared" ref="C2740" si="565">C2741+C2746</f>
        <v>1056400</v>
      </c>
      <c r="D2740" s="89">
        <f t="shared" ref="D2740" si="566">D2741+D2746</f>
        <v>0</v>
      </c>
    </row>
    <row r="2741" spans="1:4" s="38" customFormat="1" ht="19.5" x14ac:dyDescent="0.2">
      <c r="A2741" s="51">
        <v>411000</v>
      </c>
      <c r="B2741" s="43" t="s">
        <v>194</v>
      </c>
      <c r="C2741" s="89">
        <f t="shared" ref="C2741" si="567">SUM(C2742:C2745)</f>
        <v>832400</v>
      </c>
      <c r="D2741" s="89">
        <f t="shared" ref="D2741" si="568">SUM(D2742:D2745)</f>
        <v>0</v>
      </c>
    </row>
    <row r="2742" spans="1:4" s="38" customFormat="1" x14ac:dyDescent="0.2">
      <c r="A2742" s="53">
        <v>411100</v>
      </c>
      <c r="B2742" s="46" t="s">
        <v>84</v>
      </c>
      <c r="C2742" s="88">
        <v>771000</v>
      </c>
      <c r="D2742" s="47">
        <v>0</v>
      </c>
    </row>
    <row r="2743" spans="1:4" s="38" customFormat="1" ht="37.5" x14ac:dyDescent="0.2">
      <c r="A2743" s="53">
        <v>411200</v>
      </c>
      <c r="B2743" s="46" t="s">
        <v>207</v>
      </c>
      <c r="C2743" s="88">
        <v>27700</v>
      </c>
      <c r="D2743" s="47">
        <v>0</v>
      </c>
    </row>
    <row r="2744" spans="1:4" s="38" customFormat="1" ht="37.5" x14ac:dyDescent="0.2">
      <c r="A2744" s="53">
        <v>411300</v>
      </c>
      <c r="B2744" s="46" t="s">
        <v>85</v>
      </c>
      <c r="C2744" s="88">
        <v>23500</v>
      </c>
      <c r="D2744" s="47">
        <v>0</v>
      </c>
    </row>
    <row r="2745" spans="1:4" s="38" customFormat="1" x14ac:dyDescent="0.2">
      <c r="A2745" s="53">
        <v>411400</v>
      </c>
      <c r="B2745" s="46" t="s">
        <v>86</v>
      </c>
      <c r="C2745" s="88">
        <v>10200</v>
      </c>
      <c r="D2745" s="47">
        <v>0</v>
      </c>
    </row>
    <row r="2746" spans="1:4" s="38" customFormat="1" ht="40.5" customHeight="1" x14ac:dyDescent="0.2">
      <c r="A2746" s="51">
        <v>412000</v>
      </c>
      <c r="B2746" s="48" t="s">
        <v>199</v>
      </c>
      <c r="C2746" s="89">
        <f t="shared" ref="C2746" si="569">SUM(C2747:C2757)</f>
        <v>224000</v>
      </c>
      <c r="D2746" s="89">
        <f t="shared" ref="D2746" si="570">SUM(D2747:D2757)</f>
        <v>0</v>
      </c>
    </row>
    <row r="2747" spans="1:4" s="38" customFormat="1" ht="37.5" x14ac:dyDescent="0.2">
      <c r="A2747" s="53">
        <v>412200</v>
      </c>
      <c r="B2747" s="46" t="s">
        <v>208</v>
      </c>
      <c r="C2747" s="88">
        <v>133000</v>
      </c>
      <c r="D2747" s="47">
        <v>0</v>
      </c>
    </row>
    <row r="2748" spans="1:4" s="38" customFormat="1" x14ac:dyDescent="0.2">
      <c r="A2748" s="53">
        <v>412300</v>
      </c>
      <c r="B2748" s="46" t="s">
        <v>88</v>
      </c>
      <c r="C2748" s="88">
        <v>19500</v>
      </c>
      <c r="D2748" s="47">
        <v>0</v>
      </c>
    </row>
    <row r="2749" spans="1:4" s="38" customFormat="1" x14ac:dyDescent="0.2">
      <c r="A2749" s="53">
        <v>412500</v>
      </c>
      <c r="B2749" s="46" t="s">
        <v>90</v>
      </c>
      <c r="C2749" s="88">
        <v>4000</v>
      </c>
      <c r="D2749" s="47">
        <v>0</v>
      </c>
    </row>
    <row r="2750" spans="1:4" s="38" customFormat="1" x14ac:dyDescent="0.2">
      <c r="A2750" s="53">
        <v>412600</v>
      </c>
      <c r="B2750" s="46" t="s">
        <v>209</v>
      </c>
      <c r="C2750" s="88">
        <v>1000</v>
      </c>
      <c r="D2750" s="47">
        <v>0</v>
      </c>
    </row>
    <row r="2751" spans="1:4" s="38" customFormat="1" x14ac:dyDescent="0.2">
      <c r="A2751" s="53">
        <v>412700</v>
      </c>
      <c r="B2751" s="46" t="s">
        <v>196</v>
      </c>
      <c r="C2751" s="88">
        <v>60000</v>
      </c>
      <c r="D2751" s="47">
        <v>0</v>
      </c>
    </row>
    <row r="2752" spans="1:4" s="38" customFormat="1" x14ac:dyDescent="0.2">
      <c r="A2752" s="53">
        <v>412900</v>
      </c>
      <c r="B2752" s="83" t="s">
        <v>518</v>
      </c>
      <c r="C2752" s="88">
        <v>0</v>
      </c>
      <c r="D2752" s="47">
        <v>0</v>
      </c>
    </row>
    <row r="2753" spans="1:4" s="38" customFormat="1" x14ac:dyDescent="0.2">
      <c r="A2753" s="53">
        <v>412900</v>
      </c>
      <c r="B2753" s="83" t="s">
        <v>287</v>
      </c>
      <c r="C2753" s="88">
        <v>2000</v>
      </c>
      <c r="D2753" s="47">
        <v>0</v>
      </c>
    </row>
    <row r="2754" spans="1:4" s="38" customFormat="1" x14ac:dyDescent="0.2">
      <c r="A2754" s="53">
        <v>412900</v>
      </c>
      <c r="B2754" s="83" t="s">
        <v>304</v>
      </c>
      <c r="C2754" s="88">
        <v>400</v>
      </c>
      <c r="D2754" s="47">
        <v>0</v>
      </c>
    </row>
    <row r="2755" spans="1:4" s="38" customFormat="1" ht="37.5" x14ac:dyDescent="0.2">
      <c r="A2755" s="53">
        <v>412900</v>
      </c>
      <c r="B2755" s="83" t="s">
        <v>305</v>
      </c>
      <c r="C2755" s="88">
        <v>1800</v>
      </c>
      <c r="D2755" s="47">
        <v>0</v>
      </c>
    </row>
    <row r="2756" spans="1:4" s="38" customFormat="1" ht="37.5" x14ac:dyDescent="0.2">
      <c r="A2756" s="53">
        <v>412900</v>
      </c>
      <c r="B2756" s="83" t="s">
        <v>306</v>
      </c>
      <c r="C2756" s="88">
        <v>1800</v>
      </c>
      <c r="D2756" s="47">
        <v>0</v>
      </c>
    </row>
    <row r="2757" spans="1:4" s="38" customFormat="1" x14ac:dyDescent="0.2">
      <c r="A2757" s="53">
        <v>412900</v>
      </c>
      <c r="B2757" s="83" t="s">
        <v>289</v>
      </c>
      <c r="C2757" s="88">
        <v>500</v>
      </c>
      <c r="D2757" s="47">
        <v>0</v>
      </c>
    </row>
    <row r="2758" spans="1:4" s="49" customFormat="1" ht="40.5" customHeight="1" x14ac:dyDescent="0.2">
      <c r="A2758" s="51">
        <v>510000</v>
      </c>
      <c r="B2758" s="48" t="s">
        <v>146</v>
      </c>
      <c r="C2758" s="89">
        <f>C2759+0</f>
        <v>20000</v>
      </c>
      <c r="D2758" s="89">
        <f>D2759+0</f>
        <v>0</v>
      </c>
    </row>
    <row r="2759" spans="1:4" s="49" customFormat="1" ht="19.5" x14ac:dyDescent="0.2">
      <c r="A2759" s="51">
        <v>511000</v>
      </c>
      <c r="B2759" s="48" t="s">
        <v>147</v>
      </c>
      <c r="C2759" s="89">
        <f t="shared" ref="C2759" si="571">SUM(C2760:C2761)</f>
        <v>20000</v>
      </c>
      <c r="D2759" s="89">
        <f t="shared" ref="D2759" si="572">SUM(D2760:D2761)</f>
        <v>0</v>
      </c>
    </row>
    <row r="2760" spans="1:4" s="38" customFormat="1" ht="37.5" x14ac:dyDescent="0.2">
      <c r="A2760" s="53">
        <v>511200</v>
      </c>
      <c r="B2760" s="46" t="s">
        <v>149</v>
      </c>
      <c r="C2760" s="88">
        <v>0</v>
      </c>
      <c r="D2760" s="47">
        <v>0</v>
      </c>
    </row>
    <row r="2761" spans="1:4" s="38" customFormat="1" x14ac:dyDescent="0.2">
      <c r="A2761" s="53">
        <v>511300</v>
      </c>
      <c r="B2761" s="46" t="s">
        <v>150</v>
      </c>
      <c r="C2761" s="88">
        <v>20000</v>
      </c>
      <c r="D2761" s="47">
        <v>0</v>
      </c>
    </row>
    <row r="2762" spans="1:4" s="49" customFormat="1" ht="19.5" x14ac:dyDescent="0.2">
      <c r="A2762" s="51">
        <v>630000</v>
      </c>
      <c r="B2762" s="48" t="s">
        <v>184</v>
      </c>
      <c r="C2762" s="89">
        <f>C2763+C2765</f>
        <v>7000</v>
      </c>
      <c r="D2762" s="89">
        <f>D2763+D2765</f>
        <v>130000</v>
      </c>
    </row>
    <row r="2763" spans="1:4" s="49" customFormat="1" ht="19.5" x14ac:dyDescent="0.2">
      <c r="A2763" s="51">
        <v>631000</v>
      </c>
      <c r="B2763" s="48" t="s">
        <v>120</v>
      </c>
      <c r="C2763" s="89">
        <f>0</f>
        <v>0</v>
      </c>
      <c r="D2763" s="89">
        <f>0+D2764</f>
        <v>130000</v>
      </c>
    </row>
    <row r="2764" spans="1:4" s="38" customFormat="1" x14ac:dyDescent="0.2">
      <c r="A2764" s="53">
        <v>631200</v>
      </c>
      <c r="B2764" s="46" t="s">
        <v>187</v>
      </c>
      <c r="C2764" s="88">
        <v>0</v>
      </c>
      <c r="D2764" s="88">
        <v>130000</v>
      </c>
    </row>
    <row r="2765" spans="1:4" s="49" customFormat="1" ht="19.5" x14ac:dyDescent="0.2">
      <c r="A2765" s="51">
        <v>638000</v>
      </c>
      <c r="B2765" s="48" t="s">
        <v>121</v>
      </c>
      <c r="C2765" s="89">
        <f t="shared" ref="C2765:D2765" si="573">C2766</f>
        <v>7000</v>
      </c>
      <c r="D2765" s="89">
        <f t="shared" si="573"/>
        <v>0</v>
      </c>
    </row>
    <row r="2766" spans="1:4" s="38" customFormat="1" x14ac:dyDescent="0.2">
      <c r="A2766" s="53">
        <v>638100</v>
      </c>
      <c r="B2766" s="46" t="s">
        <v>189</v>
      </c>
      <c r="C2766" s="88">
        <v>7000</v>
      </c>
      <c r="D2766" s="47">
        <v>0</v>
      </c>
    </row>
    <row r="2767" spans="1:4" s="38" customFormat="1" x14ac:dyDescent="0.2">
      <c r="A2767" s="92"/>
      <c r="B2767" s="85" t="s">
        <v>222</v>
      </c>
      <c r="C2767" s="91">
        <f>C2740+C2758+C2762</f>
        <v>1083400</v>
      </c>
      <c r="D2767" s="91">
        <f>D2740+D2758+D2762</f>
        <v>130000</v>
      </c>
    </row>
    <row r="2768" spans="1:4" s="38" customFormat="1" x14ac:dyDescent="0.2">
      <c r="A2768" s="57"/>
      <c r="B2768" s="34"/>
      <c r="C2768" s="82"/>
      <c r="D2768" s="82"/>
    </row>
    <row r="2769" spans="1:4" s="38" customFormat="1" x14ac:dyDescent="0.2">
      <c r="A2769" s="55"/>
      <c r="B2769" s="34"/>
      <c r="C2769" s="88"/>
      <c r="D2769" s="88"/>
    </row>
    <row r="2770" spans="1:4" s="38" customFormat="1" ht="19.5" x14ac:dyDescent="0.2">
      <c r="A2770" s="50" t="s">
        <v>628</v>
      </c>
      <c r="B2770" s="48"/>
      <c r="C2770" s="88"/>
      <c r="D2770" s="88"/>
    </row>
    <row r="2771" spans="1:4" s="38" customFormat="1" ht="19.5" x14ac:dyDescent="0.2">
      <c r="A2771" s="50" t="s">
        <v>235</v>
      </c>
      <c r="B2771" s="48"/>
      <c r="C2771" s="88"/>
      <c r="D2771" s="88"/>
    </row>
    <row r="2772" spans="1:4" s="38" customFormat="1" ht="19.5" x14ac:dyDescent="0.2">
      <c r="A2772" s="50" t="s">
        <v>388</v>
      </c>
      <c r="B2772" s="48"/>
      <c r="C2772" s="88"/>
      <c r="D2772" s="88"/>
    </row>
    <row r="2773" spans="1:4" s="38" customFormat="1" ht="19.5" x14ac:dyDescent="0.2">
      <c r="A2773" s="50" t="s">
        <v>517</v>
      </c>
      <c r="B2773" s="48"/>
      <c r="C2773" s="88"/>
      <c r="D2773" s="88"/>
    </row>
    <row r="2774" spans="1:4" s="38" customFormat="1" x14ac:dyDescent="0.2">
      <c r="A2774" s="50"/>
      <c r="B2774" s="41"/>
      <c r="C2774" s="82"/>
      <c r="D2774" s="82"/>
    </row>
    <row r="2775" spans="1:4" s="38" customFormat="1" ht="20.25" customHeight="1" x14ac:dyDescent="0.2">
      <c r="A2775" s="51">
        <v>410000</v>
      </c>
      <c r="B2775" s="43" t="s">
        <v>83</v>
      </c>
      <c r="C2775" s="89">
        <f t="shared" ref="C2775" si="574">C2776+C2781</f>
        <v>1100600</v>
      </c>
      <c r="D2775" s="89">
        <f t="shared" ref="D2775" si="575">D2776+D2781</f>
        <v>0</v>
      </c>
    </row>
    <row r="2776" spans="1:4" s="38" customFormat="1" ht="19.5" x14ac:dyDescent="0.2">
      <c r="A2776" s="51">
        <v>411000</v>
      </c>
      <c r="B2776" s="43" t="s">
        <v>194</v>
      </c>
      <c r="C2776" s="89">
        <f t="shared" ref="C2776" si="576">SUM(C2777:C2780)</f>
        <v>923300</v>
      </c>
      <c r="D2776" s="89">
        <f t="shared" ref="D2776" si="577">SUM(D2777:D2780)</f>
        <v>0</v>
      </c>
    </row>
    <row r="2777" spans="1:4" s="38" customFormat="1" x14ac:dyDescent="0.2">
      <c r="A2777" s="53">
        <v>411100</v>
      </c>
      <c r="B2777" s="46" t="s">
        <v>84</v>
      </c>
      <c r="C2777" s="88">
        <v>872000</v>
      </c>
      <c r="D2777" s="47">
        <v>0</v>
      </c>
    </row>
    <row r="2778" spans="1:4" s="38" customFormat="1" ht="37.5" x14ac:dyDescent="0.2">
      <c r="A2778" s="53">
        <v>411200</v>
      </c>
      <c r="B2778" s="46" t="s">
        <v>207</v>
      </c>
      <c r="C2778" s="88">
        <v>32900</v>
      </c>
      <c r="D2778" s="47">
        <v>0</v>
      </c>
    </row>
    <row r="2779" spans="1:4" s="38" customFormat="1" ht="37.5" x14ac:dyDescent="0.2">
      <c r="A2779" s="53">
        <v>411300</v>
      </c>
      <c r="B2779" s="46" t="s">
        <v>85</v>
      </c>
      <c r="C2779" s="88">
        <v>9300</v>
      </c>
      <c r="D2779" s="47">
        <v>0</v>
      </c>
    </row>
    <row r="2780" spans="1:4" s="38" customFormat="1" x14ac:dyDescent="0.2">
      <c r="A2780" s="53">
        <v>411400</v>
      </c>
      <c r="B2780" s="46" t="s">
        <v>86</v>
      </c>
      <c r="C2780" s="88">
        <v>9100</v>
      </c>
      <c r="D2780" s="47">
        <v>0</v>
      </c>
    </row>
    <row r="2781" spans="1:4" s="38" customFormat="1" ht="19.5" x14ac:dyDescent="0.2">
      <c r="A2781" s="51">
        <v>412000</v>
      </c>
      <c r="B2781" s="48" t="s">
        <v>199</v>
      </c>
      <c r="C2781" s="89">
        <f>SUM(C2782:C2791)</f>
        <v>177300</v>
      </c>
      <c r="D2781" s="89">
        <f>SUM(D2782:D2791)</f>
        <v>0</v>
      </c>
    </row>
    <row r="2782" spans="1:4" s="38" customFormat="1" ht="37.5" x14ac:dyDescent="0.2">
      <c r="A2782" s="53">
        <v>412200</v>
      </c>
      <c r="B2782" s="46" t="s">
        <v>208</v>
      </c>
      <c r="C2782" s="88">
        <v>108000</v>
      </c>
      <c r="D2782" s="47">
        <v>0</v>
      </c>
    </row>
    <row r="2783" spans="1:4" s="38" customFormat="1" x14ac:dyDescent="0.2">
      <c r="A2783" s="53">
        <v>412300</v>
      </c>
      <c r="B2783" s="46" t="s">
        <v>88</v>
      </c>
      <c r="C2783" s="88">
        <v>16000</v>
      </c>
      <c r="D2783" s="47">
        <v>0</v>
      </c>
    </row>
    <row r="2784" spans="1:4" s="38" customFormat="1" x14ac:dyDescent="0.2">
      <c r="A2784" s="53">
        <v>412500</v>
      </c>
      <c r="B2784" s="46" t="s">
        <v>90</v>
      </c>
      <c r="C2784" s="88">
        <v>2000</v>
      </c>
      <c r="D2784" s="47">
        <v>0</v>
      </c>
    </row>
    <row r="2785" spans="1:4" s="38" customFormat="1" x14ac:dyDescent="0.2">
      <c r="A2785" s="53">
        <v>412600</v>
      </c>
      <c r="B2785" s="46" t="s">
        <v>209</v>
      </c>
      <c r="C2785" s="88">
        <v>1500</v>
      </c>
      <c r="D2785" s="47">
        <v>0</v>
      </c>
    </row>
    <row r="2786" spans="1:4" s="38" customFormat="1" x14ac:dyDescent="0.2">
      <c r="A2786" s="53">
        <v>412700</v>
      </c>
      <c r="B2786" s="46" t="s">
        <v>196</v>
      </c>
      <c r="C2786" s="88">
        <v>46200</v>
      </c>
      <c r="D2786" s="47">
        <v>0</v>
      </c>
    </row>
    <row r="2787" spans="1:4" s="38" customFormat="1" x14ac:dyDescent="0.2">
      <c r="A2787" s="53">
        <v>412900</v>
      </c>
      <c r="B2787" s="83" t="s">
        <v>518</v>
      </c>
      <c r="C2787" s="88">
        <v>0</v>
      </c>
      <c r="D2787" s="47">
        <v>0</v>
      </c>
    </row>
    <row r="2788" spans="1:4" s="38" customFormat="1" x14ac:dyDescent="0.2">
      <c r="A2788" s="53">
        <v>412900</v>
      </c>
      <c r="B2788" s="83" t="s">
        <v>287</v>
      </c>
      <c r="C2788" s="88">
        <v>1500</v>
      </c>
      <c r="D2788" s="47">
        <v>0</v>
      </c>
    </row>
    <row r="2789" spans="1:4" s="38" customFormat="1" ht="37.5" x14ac:dyDescent="0.2">
      <c r="A2789" s="53">
        <v>412900</v>
      </c>
      <c r="B2789" s="83" t="s">
        <v>305</v>
      </c>
      <c r="C2789" s="88">
        <v>300</v>
      </c>
      <c r="D2789" s="47">
        <v>0</v>
      </c>
    </row>
    <row r="2790" spans="1:4" s="38" customFormat="1" ht="37.5" x14ac:dyDescent="0.2">
      <c r="A2790" s="53">
        <v>412900</v>
      </c>
      <c r="B2790" s="83" t="s">
        <v>306</v>
      </c>
      <c r="C2790" s="88">
        <v>1800</v>
      </c>
      <c r="D2790" s="47">
        <v>0</v>
      </c>
    </row>
    <row r="2791" spans="1:4" s="38" customFormat="1" x14ac:dyDescent="0.2">
      <c r="A2791" s="53">
        <v>412900</v>
      </c>
      <c r="B2791" s="83" t="s">
        <v>289</v>
      </c>
      <c r="C2791" s="88">
        <v>0</v>
      </c>
      <c r="D2791" s="47">
        <v>0</v>
      </c>
    </row>
    <row r="2792" spans="1:4" s="49" customFormat="1" ht="19.5" x14ac:dyDescent="0.2">
      <c r="A2792" s="51">
        <v>630000</v>
      </c>
      <c r="B2792" s="48" t="s">
        <v>184</v>
      </c>
      <c r="C2792" s="89">
        <f>C2793+C2795</f>
        <v>26500</v>
      </c>
      <c r="D2792" s="89">
        <f>D2793+D2795</f>
        <v>280000</v>
      </c>
    </row>
    <row r="2793" spans="1:4" s="49" customFormat="1" ht="19.5" x14ac:dyDescent="0.2">
      <c r="A2793" s="51">
        <v>631000</v>
      </c>
      <c r="B2793" s="48" t="s">
        <v>120</v>
      </c>
      <c r="C2793" s="89">
        <f>0</f>
        <v>0</v>
      </c>
      <c r="D2793" s="89">
        <f>0+D2794</f>
        <v>280000</v>
      </c>
    </row>
    <row r="2794" spans="1:4" s="38" customFormat="1" x14ac:dyDescent="0.2">
      <c r="A2794" s="53">
        <v>631200</v>
      </c>
      <c r="B2794" s="46" t="s">
        <v>187</v>
      </c>
      <c r="C2794" s="88">
        <v>0</v>
      </c>
      <c r="D2794" s="88">
        <v>280000</v>
      </c>
    </row>
    <row r="2795" spans="1:4" s="49" customFormat="1" ht="19.5" x14ac:dyDescent="0.2">
      <c r="A2795" s="51">
        <v>638000</v>
      </c>
      <c r="B2795" s="48" t="s">
        <v>121</v>
      </c>
      <c r="C2795" s="89">
        <f t="shared" ref="C2795:D2795" si="578">C2796</f>
        <v>26500</v>
      </c>
      <c r="D2795" s="89">
        <f t="shared" si="578"/>
        <v>0</v>
      </c>
    </row>
    <row r="2796" spans="1:4" s="38" customFormat="1" x14ac:dyDescent="0.2">
      <c r="A2796" s="53">
        <v>638100</v>
      </c>
      <c r="B2796" s="46" t="s">
        <v>189</v>
      </c>
      <c r="C2796" s="88">
        <v>26500</v>
      </c>
      <c r="D2796" s="47">
        <v>0</v>
      </c>
    </row>
    <row r="2797" spans="1:4" s="38" customFormat="1" x14ac:dyDescent="0.2">
      <c r="A2797" s="92"/>
      <c r="B2797" s="85" t="s">
        <v>222</v>
      </c>
      <c r="C2797" s="91">
        <f>C2775+0+C2792</f>
        <v>1127100</v>
      </c>
      <c r="D2797" s="91">
        <f>D2775+0+D2792</f>
        <v>280000</v>
      </c>
    </row>
    <row r="2798" spans="1:4" s="38" customFormat="1" x14ac:dyDescent="0.2">
      <c r="A2798" s="57"/>
      <c r="B2798" s="34"/>
      <c r="C2798" s="82"/>
      <c r="D2798" s="82"/>
    </row>
    <row r="2799" spans="1:4" s="38" customFormat="1" x14ac:dyDescent="0.2">
      <c r="A2799" s="55"/>
      <c r="B2799" s="34"/>
      <c r="C2799" s="88"/>
      <c r="D2799" s="88"/>
    </row>
    <row r="2800" spans="1:4" s="38" customFormat="1" ht="19.5" x14ac:dyDescent="0.2">
      <c r="A2800" s="50" t="s">
        <v>629</v>
      </c>
      <c r="B2800" s="48"/>
      <c r="C2800" s="88"/>
      <c r="D2800" s="88"/>
    </row>
    <row r="2801" spans="1:4" s="38" customFormat="1" ht="19.5" x14ac:dyDescent="0.2">
      <c r="A2801" s="50" t="s">
        <v>235</v>
      </c>
      <c r="B2801" s="48"/>
      <c r="C2801" s="88"/>
      <c r="D2801" s="88"/>
    </row>
    <row r="2802" spans="1:4" s="38" customFormat="1" ht="19.5" x14ac:dyDescent="0.2">
      <c r="A2802" s="50" t="s">
        <v>389</v>
      </c>
      <c r="B2802" s="48"/>
      <c r="C2802" s="88"/>
      <c r="D2802" s="88"/>
    </row>
    <row r="2803" spans="1:4" s="38" customFormat="1" ht="19.5" x14ac:dyDescent="0.2">
      <c r="A2803" s="50" t="s">
        <v>517</v>
      </c>
      <c r="B2803" s="48"/>
      <c r="C2803" s="88"/>
      <c r="D2803" s="88"/>
    </row>
    <row r="2804" spans="1:4" s="38" customFormat="1" x14ac:dyDescent="0.2">
      <c r="A2804" s="50"/>
      <c r="B2804" s="41"/>
      <c r="C2804" s="82"/>
      <c r="D2804" s="82"/>
    </row>
    <row r="2805" spans="1:4" s="38" customFormat="1" ht="20.25" customHeight="1" x14ac:dyDescent="0.2">
      <c r="A2805" s="51">
        <v>410000</v>
      </c>
      <c r="B2805" s="43" t="s">
        <v>83</v>
      </c>
      <c r="C2805" s="89">
        <f t="shared" ref="C2805" si="579">C2806+C2811</f>
        <v>1304600</v>
      </c>
      <c r="D2805" s="89">
        <f t="shared" ref="D2805" si="580">D2806+D2811</f>
        <v>0</v>
      </c>
    </row>
    <row r="2806" spans="1:4" s="38" customFormat="1" ht="19.5" x14ac:dyDescent="0.2">
      <c r="A2806" s="51">
        <v>411000</v>
      </c>
      <c r="B2806" s="43" t="s">
        <v>194</v>
      </c>
      <c r="C2806" s="89">
        <f t="shared" ref="C2806" si="581">SUM(C2807:C2810)</f>
        <v>1059000</v>
      </c>
      <c r="D2806" s="89">
        <f t="shared" ref="D2806" si="582">SUM(D2807:D2810)</f>
        <v>0</v>
      </c>
    </row>
    <row r="2807" spans="1:4" s="38" customFormat="1" x14ac:dyDescent="0.2">
      <c r="A2807" s="53">
        <v>411100</v>
      </c>
      <c r="B2807" s="46" t="s">
        <v>84</v>
      </c>
      <c r="C2807" s="88">
        <v>991000</v>
      </c>
      <c r="D2807" s="47">
        <v>0</v>
      </c>
    </row>
    <row r="2808" spans="1:4" s="38" customFormat="1" ht="37.5" x14ac:dyDescent="0.2">
      <c r="A2808" s="53">
        <v>411200</v>
      </c>
      <c r="B2808" s="46" t="s">
        <v>207</v>
      </c>
      <c r="C2808" s="88">
        <v>40000</v>
      </c>
      <c r="D2808" s="47">
        <v>0</v>
      </c>
    </row>
    <row r="2809" spans="1:4" s="38" customFormat="1" ht="37.5" x14ac:dyDescent="0.2">
      <c r="A2809" s="53">
        <v>411300</v>
      </c>
      <c r="B2809" s="46" t="s">
        <v>85</v>
      </c>
      <c r="C2809" s="88">
        <v>9500</v>
      </c>
      <c r="D2809" s="47">
        <v>0</v>
      </c>
    </row>
    <row r="2810" spans="1:4" s="38" customFormat="1" x14ac:dyDescent="0.2">
      <c r="A2810" s="53">
        <v>411400</v>
      </c>
      <c r="B2810" s="46" t="s">
        <v>86</v>
      </c>
      <c r="C2810" s="88">
        <v>18500</v>
      </c>
      <c r="D2810" s="47">
        <v>0</v>
      </c>
    </row>
    <row r="2811" spans="1:4" s="38" customFormat="1" ht="40.5" customHeight="1" x14ac:dyDescent="0.2">
      <c r="A2811" s="51">
        <v>412000</v>
      </c>
      <c r="B2811" s="48" t="s">
        <v>199</v>
      </c>
      <c r="C2811" s="89">
        <f>SUM(C2812:C2819)</f>
        <v>245600</v>
      </c>
      <c r="D2811" s="89">
        <f>SUM(D2812:D2819)</f>
        <v>0</v>
      </c>
    </row>
    <row r="2812" spans="1:4" s="38" customFormat="1" ht="37.5" x14ac:dyDescent="0.2">
      <c r="A2812" s="53">
        <v>412200</v>
      </c>
      <c r="B2812" s="46" t="s">
        <v>208</v>
      </c>
      <c r="C2812" s="88">
        <v>150000</v>
      </c>
      <c r="D2812" s="47">
        <v>0</v>
      </c>
    </row>
    <row r="2813" spans="1:4" s="38" customFormat="1" x14ac:dyDescent="0.2">
      <c r="A2813" s="53">
        <v>412300</v>
      </c>
      <c r="B2813" s="46" t="s">
        <v>88</v>
      </c>
      <c r="C2813" s="88">
        <v>19000</v>
      </c>
      <c r="D2813" s="47">
        <v>0</v>
      </c>
    </row>
    <row r="2814" spans="1:4" s="38" customFormat="1" x14ac:dyDescent="0.2">
      <c r="A2814" s="53">
        <v>412500</v>
      </c>
      <c r="B2814" s="46" t="s">
        <v>90</v>
      </c>
      <c r="C2814" s="88">
        <v>4000</v>
      </c>
      <c r="D2814" s="47">
        <v>0</v>
      </c>
    </row>
    <row r="2815" spans="1:4" s="38" customFormat="1" x14ac:dyDescent="0.2">
      <c r="A2815" s="53">
        <v>412600</v>
      </c>
      <c r="B2815" s="46" t="s">
        <v>209</v>
      </c>
      <c r="C2815" s="88">
        <v>3000</v>
      </c>
      <c r="D2815" s="47">
        <v>0</v>
      </c>
    </row>
    <row r="2816" spans="1:4" s="38" customFormat="1" x14ac:dyDescent="0.2">
      <c r="A2816" s="53">
        <v>412700</v>
      </c>
      <c r="B2816" s="46" t="s">
        <v>196</v>
      </c>
      <c r="C2816" s="88">
        <v>65000</v>
      </c>
      <c r="D2816" s="47">
        <v>0</v>
      </c>
    </row>
    <row r="2817" spans="1:4" s="38" customFormat="1" ht="37.5" x14ac:dyDescent="0.2">
      <c r="A2817" s="53">
        <v>412900</v>
      </c>
      <c r="B2817" s="46" t="s">
        <v>305</v>
      </c>
      <c r="C2817" s="88">
        <v>600</v>
      </c>
      <c r="D2817" s="47">
        <v>0</v>
      </c>
    </row>
    <row r="2818" spans="1:4" s="38" customFormat="1" ht="37.5" x14ac:dyDescent="0.2">
      <c r="A2818" s="53">
        <v>412900</v>
      </c>
      <c r="B2818" s="83" t="s">
        <v>306</v>
      </c>
      <c r="C2818" s="88">
        <v>3000</v>
      </c>
      <c r="D2818" s="47">
        <v>0</v>
      </c>
    </row>
    <row r="2819" spans="1:4" s="38" customFormat="1" x14ac:dyDescent="0.2">
      <c r="A2819" s="53">
        <v>412900</v>
      </c>
      <c r="B2819" s="83" t="s">
        <v>289</v>
      </c>
      <c r="C2819" s="88">
        <v>1000</v>
      </c>
      <c r="D2819" s="47">
        <v>0</v>
      </c>
    </row>
    <row r="2820" spans="1:4" s="49" customFormat="1" ht="40.5" customHeight="1" x14ac:dyDescent="0.2">
      <c r="A2820" s="51">
        <v>510000</v>
      </c>
      <c r="B2820" s="48" t="s">
        <v>146</v>
      </c>
      <c r="C2820" s="89">
        <f t="shared" ref="C2820:D2820" si="583">C2821</f>
        <v>10000</v>
      </c>
      <c r="D2820" s="89">
        <f t="shared" si="583"/>
        <v>0</v>
      </c>
    </row>
    <row r="2821" spans="1:4" s="49" customFormat="1" ht="19.5" x14ac:dyDescent="0.2">
      <c r="A2821" s="51">
        <v>511000</v>
      </c>
      <c r="B2821" s="48" t="s">
        <v>147</v>
      </c>
      <c r="C2821" s="89">
        <f t="shared" ref="C2821" si="584">C2823+C2822</f>
        <v>10000</v>
      </c>
      <c r="D2821" s="89">
        <f t="shared" ref="D2821" si="585">D2823+D2822</f>
        <v>0</v>
      </c>
    </row>
    <row r="2822" spans="1:4" s="38" customFormat="1" ht="37.5" x14ac:dyDescent="0.2">
      <c r="A2822" s="53">
        <v>511200</v>
      </c>
      <c r="B2822" s="46" t="s">
        <v>149</v>
      </c>
      <c r="C2822" s="88">
        <v>5000</v>
      </c>
      <c r="D2822" s="47">
        <v>0</v>
      </c>
    </row>
    <row r="2823" spans="1:4" s="38" customFormat="1" x14ac:dyDescent="0.2">
      <c r="A2823" s="53">
        <v>511300</v>
      </c>
      <c r="B2823" s="46" t="s">
        <v>150</v>
      </c>
      <c r="C2823" s="88">
        <v>5000</v>
      </c>
      <c r="D2823" s="47">
        <v>0</v>
      </c>
    </row>
    <row r="2824" spans="1:4" s="49" customFormat="1" ht="19.5" x14ac:dyDescent="0.2">
      <c r="A2824" s="51">
        <v>630000</v>
      </c>
      <c r="B2824" s="48" t="s">
        <v>184</v>
      </c>
      <c r="C2824" s="89">
        <f>C2825+C2827</f>
        <v>20000</v>
      </c>
      <c r="D2824" s="89">
        <f>D2825+D2827</f>
        <v>600000</v>
      </c>
    </row>
    <row r="2825" spans="1:4" s="49" customFormat="1" ht="19.5" x14ac:dyDescent="0.2">
      <c r="A2825" s="51">
        <v>631000</v>
      </c>
      <c r="B2825" s="48" t="s">
        <v>120</v>
      </c>
      <c r="C2825" s="89">
        <f>0</f>
        <v>0</v>
      </c>
      <c r="D2825" s="89">
        <f>0+D2826</f>
        <v>600000</v>
      </c>
    </row>
    <row r="2826" spans="1:4" s="38" customFormat="1" x14ac:dyDescent="0.2">
      <c r="A2826" s="53">
        <v>631200</v>
      </c>
      <c r="B2826" s="46" t="s">
        <v>187</v>
      </c>
      <c r="C2826" s="88">
        <v>0</v>
      </c>
      <c r="D2826" s="88">
        <v>600000</v>
      </c>
    </row>
    <row r="2827" spans="1:4" s="49" customFormat="1" ht="19.5" x14ac:dyDescent="0.2">
      <c r="A2827" s="51">
        <v>638000</v>
      </c>
      <c r="B2827" s="48" t="s">
        <v>121</v>
      </c>
      <c r="C2827" s="89">
        <f t="shared" ref="C2827:D2827" si="586">C2828</f>
        <v>20000</v>
      </c>
      <c r="D2827" s="89">
        <f t="shared" si="586"/>
        <v>0</v>
      </c>
    </row>
    <row r="2828" spans="1:4" s="38" customFormat="1" x14ac:dyDescent="0.2">
      <c r="A2828" s="53">
        <v>638100</v>
      </c>
      <c r="B2828" s="46" t="s">
        <v>189</v>
      </c>
      <c r="C2828" s="88">
        <v>20000</v>
      </c>
      <c r="D2828" s="47">
        <v>0</v>
      </c>
    </row>
    <row r="2829" spans="1:4" s="38" customFormat="1" x14ac:dyDescent="0.2">
      <c r="A2829" s="92"/>
      <c r="B2829" s="85" t="s">
        <v>222</v>
      </c>
      <c r="C2829" s="91">
        <f>C2805+C2820+C2824</f>
        <v>1334600</v>
      </c>
      <c r="D2829" s="91">
        <f>D2805+D2820+D2824</f>
        <v>600000</v>
      </c>
    </row>
    <row r="2830" spans="1:4" s="38" customFormat="1" x14ac:dyDescent="0.2">
      <c r="A2830" s="57"/>
      <c r="B2830" s="34"/>
      <c r="C2830" s="82"/>
      <c r="D2830" s="82"/>
    </row>
    <row r="2831" spans="1:4" s="38" customFormat="1" x14ac:dyDescent="0.2">
      <c r="A2831" s="55"/>
      <c r="B2831" s="34"/>
      <c r="C2831" s="88"/>
      <c r="D2831" s="88"/>
    </row>
    <row r="2832" spans="1:4" s="38" customFormat="1" ht="19.5" x14ac:dyDescent="0.2">
      <c r="A2832" s="50" t="s">
        <v>630</v>
      </c>
      <c r="B2832" s="48"/>
      <c r="C2832" s="88"/>
      <c r="D2832" s="88"/>
    </row>
    <row r="2833" spans="1:4" s="38" customFormat="1" ht="19.5" x14ac:dyDescent="0.2">
      <c r="A2833" s="50" t="s">
        <v>235</v>
      </c>
      <c r="B2833" s="48"/>
      <c r="C2833" s="88"/>
      <c r="D2833" s="88"/>
    </row>
    <row r="2834" spans="1:4" s="38" customFormat="1" ht="19.5" x14ac:dyDescent="0.2">
      <c r="A2834" s="50" t="s">
        <v>390</v>
      </c>
      <c r="B2834" s="48"/>
      <c r="C2834" s="88"/>
      <c r="D2834" s="88"/>
    </row>
    <row r="2835" spans="1:4" s="38" customFormat="1" ht="19.5" x14ac:dyDescent="0.2">
      <c r="A2835" s="50" t="s">
        <v>517</v>
      </c>
      <c r="B2835" s="48"/>
      <c r="C2835" s="88"/>
      <c r="D2835" s="88"/>
    </row>
    <row r="2836" spans="1:4" s="38" customFormat="1" x14ac:dyDescent="0.2">
      <c r="A2836" s="50"/>
      <c r="B2836" s="41"/>
      <c r="C2836" s="82"/>
      <c r="D2836" s="82"/>
    </row>
    <row r="2837" spans="1:4" s="38" customFormat="1" ht="20.25" customHeight="1" x14ac:dyDescent="0.2">
      <c r="A2837" s="51">
        <v>410000</v>
      </c>
      <c r="B2837" s="43" t="s">
        <v>83</v>
      </c>
      <c r="C2837" s="89">
        <f t="shared" ref="C2837" si="587">C2838+C2843</f>
        <v>2399300</v>
      </c>
      <c r="D2837" s="89">
        <f t="shared" ref="D2837" si="588">D2838+D2843</f>
        <v>0</v>
      </c>
    </row>
    <row r="2838" spans="1:4" s="38" customFormat="1" ht="19.5" x14ac:dyDescent="0.2">
      <c r="A2838" s="51">
        <v>411000</v>
      </c>
      <c r="B2838" s="43" t="s">
        <v>194</v>
      </c>
      <c r="C2838" s="89">
        <f t="shared" ref="C2838" si="589">SUM(C2839:C2842)</f>
        <v>1771100</v>
      </c>
      <c r="D2838" s="89">
        <f t="shared" ref="D2838" si="590">SUM(D2839:D2842)</f>
        <v>0</v>
      </c>
    </row>
    <row r="2839" spans="1:4" s="38" customFormat="1" x14ac:dyDescent="0.2">
      <c r="A2839" s="53">
        <v>411100</v>
      </c>
      <c r="B2839" s="46" t="s">
        <v>84</v>
      </c>
      <c r="C2839" s="88">
        <v>1655000</v>
      </c>
      <c r="D2839" s="47">
        <v>0</v>
      </c>
    </row>
    <row r="2840" spans="1:4" s="38" customFormat="1" ht="37.5" x14ac:dyDescent="0.2">
      <c r="A2840" s="53">
        <v>411200</v>
      </c>
      <c r="B2840" s="46" t="s">
        <v>207</v>
      </c>
      <c r="C2840" s="88">
        <v>84000</v>
      </c>
      <c r="D2840" s="47">
        <v>0</v>
      </c>
    </row>
    <row r="2841" spans="1:4" s="38" customFormat="1" ht="37.5" x14ac:dyDescent="0.2">
      <c r="A2841" s="53">
        <v>411300</v>
      </c>
      <c r="B2841" s="46" t="s">
        <v>85</v>
      </c>
      <c r="C2841" s="88">
        <v>25000</v>
      </c>
      <c r="D2841" s="47">
        <v>0</v>
      </c>
    </row>
    <row r="2842" spans="1:4" s="38" customFormat="1" x14ac:dyDescent="0.2">
      <c r="A2842" s="53">
        <v>411400</v>
      </c>
      <c r="B2842" s="46" t="s">
        <v>86</v>
      </c>
      <c r="C2842" s="88">
        <v>7100</v>
      </c>
      <c r="D2842" s="47">
        <v>0</v>
      </c>
    </row>
    <row r="2843" spans="1:4" s="38" customFormat="1" ht="40.5" customHeight="1" x14ac:dyDescent="0.2">
      <c r="A2843" s="51">
        <v>412000</v>
      </c>
      <c r="B2843" s="48" t="s">
        <v>199</v>
      </c>
      <c r="C2843" s="89">
        <f>SUM(C2844:C2852)</f>
        <v>628200</v>
      </c>
      <c r="D2843" s="89">
        <f>SUM(D2844:D2852)</f>
        <v>0</v>
      </c>
    </row>
    <row r="2844" spans="1:4" s="38" customFormat="1" x14ac:dyDescent="0.2">
      <c r="A2844" s="53">
        <v>412100</v>
      </c>
      <c r="B2844" s="46" t="s">
        <v>87</v>
      </c>
      <c r="C2844" s="88">
        <v>82000</v>
      </c>
      <c r="D2844" s="47">
        <v>0</v>
      </c>
    </row>
    <row r="2845" spans="1:4" s="38" customFormat="1" ht="37.5" x14ac:dyDescent="0.2">
      <c r="A2845" s="53">
        <v>412200</v>
      </c>
      <c r="B2845" s="46" t="s">
        <v>208</v>
      </c>
      <c r="C2845" s="88">
        <v>400000</v>
      </c>
      <c r="D2845" s="47">
        <v>0</v>
      </c>
    </row>
    <row r="2846" spans="1:4" s="38" customFormat="1" x14ac:dyDescent="0.2">
      <c r="A2846" s="53">
        <v>412300</v>
      </c>
      <c r="B2846" s="46" t="s">
        <v>88</v>
      </c>
      <c r="C2846" s="88">
        <v>27000</v>
      </c>
      <c r="D2846" s="47">
        <v>0</v>
      </c>
    </row>
    <row r="2847" spans="1:4" s="38" customFormat="1" x14ac:dyDescent="0.2">
      <c r="A2847" s="53">
        <v>412500</v>
      </c>
      <c r="B2847" s="46" t="s">
        <v>90</v>
      </c>
      <c r="C2847" s="88">
        <v>8000</v>
      </c>
      <c r="D2847" s="47">
        <v>0</v>
      </c>
    </row>
    <row r="2848" spans="1:4" s="38" customFormat="1" x14ac:dyDescent="0.2">
      <c r="A2848" s="53">
        <v>412600</v>
      </c>
      <c r="B2848" s="46" t="s">
        <v>209</v>
      </c>
      <c r="C2848" s="88">
        <v>3800</v>
      </c>
      <c r="D2848" s="47">
        <v>0</v>
      </c>
    </row>
    <row r="2849" spans="1:4" s="38" customFormat="1" x14ac:dyDescent="0.2">
      <c r="A2849" s="53">
        <v>412700</v>
      </c>
      <c r="B2849" s="46" t="s">
        <v>196</v>
      </c>
      <c r="C2849" s="88">
        <v>98900</v>
      </c>
      <c r="D2849" s="47">
        <v>0</v>
      </c>
    </row>
    <row r="2850" spans="1:4" s="38" customFormat="1" x14ac:dyDescent="0.2">
      <c r="A2850" s="53">
        <v>412900</v>
      </c>
      <c r="B2850" s="46" t="s">
        <v>287</v>
      </c>
      <c r="C2850" s="88">
        <v>5000</v>
      </c>
      <c r="D2850" s="47">
        <v>0</v>
      </c>
    </row>
    <row r="2851" spans="1:4" s="38" customFormat="1" ht="37.5" x14ac:dyDescent="0.2">
      <c r="A2851" s="53">
        <v>412900</v>
      </c>
      <c r="B2851" s="83" t="s">
        <v>305</v>
      </c>
      <c r="C2851" s="88">
        <v>300</v>
      </c>
      <c r="D2851" s="47">
        <v>0</v>
      </c>
    </row>
    <row r="2852" spans="1:4" s="38" customFormat="1" ht="37.5" x14ac:dyDescent="0.2">
      <c r="A2852" s="53">
        <v>412900</v>
      </c>
      <c r="B2852" s="46" t="s">
        <v>306</v>
      </c>
      <c r="C2852" s="88">
        <v>3200</v>
      </c>
      <c r="D2852" s="47">
        <v>0</v>
      </c>
    </row>
    <row r="2853" spans="1:4" s="38" customFormat="1" ht="40.5" customHeight="1" x14ac:dyDescent="0.2">
      <c r="A2853" s="51">
        <v>510000</v>
      </c>
      <c r="B2853" s="48" t="s">
        <v>146</v>
      </c>
      <c r="C2853" s="89">
        <f t="shared" ref="C2853:D2853" si="591">C2854</f>
        <v>60000</v>
      </c>
      <c r="D2853" s="89">
        <f t="shared" si="591"/>
        <v>0</v>
      </c>
    </row>
    <row r="2854" spans="1:4" s="38" customFormat="1" ht="19.5" x14ac:dyDescent="0.2">
      <c r="A2854" s="51">
        <v>511000</v>
      </c>
      <c r="B2854" s="48" t="s">
        <v>147</v>
      </c>
      <c r="C2854" s="89">
        <f t="shared" ref="C2854" si="592">SUM(C2855:C2856)</f>
        <v>60000</v>
      </c>
      <c r="D2854" s="89">
        <f t="shared" ref="D2854" si="593">SUM(D2855:D2856)</f>
        <v>0</v>
      </c>
    </row>
    <row r="2855" spans="1:4" s="38" customFormat="1" ht="37.5" x14ac:dyDescent="0.2">
      <c r="A2855" s="53">
        <v>511200</v>
      </c>
      <c r="B2855" s="46" t="s">
        <v>149</v>
      </c>
      <c r="C2855" s="88">
        <v>20000</v>
      </c>
      <c r="D2855" s="47">
        <v>0</v>
      </c>
    </row>
    <row r="2856" spans="1:4" s="38" customFormat="1" x14ac:dyDescent="0.2">
      <c r="A2856" s="53">
        <v>511300</v>
      </c>
      <c r="B2856" s="46" t="s">
        <v>150</v>
      </c>
      <c r="C2856" s="88">
        <v>40000</v>
      </c>
      <c r="D2856" s="47">
        <v>0</v>
      </c>
    </row>
    <row r="2857" spans="1:4" s="49" customFormat="1" ht="19.5" x14ac:dyDescent="0.2">
      <c r="A2857" s="51">
        <v>630000</v>
      </c>
      <c r="B2857" s="48" t="s">
        <v>184</v>
      </c>
      <c r="C2857" s="89">
        <f>C2858+C2860</f>
        <v>6000</v>
      </c>
      <c r="D2857" s="89">
        <f>D2858+D2860</f>
        <v>500000</v>
      </c>
    </row>
    <row r="2858" spans="1:4" s="49" customFormat="1" ht="19.5" x14ac:dyDescent="0.2">
      <c r="A2858" s="51">
        <v>631000</v>
      </c>
      <c r="B2858" s="48" t="s">
        <v>120</v>
      </c>
      <c r="C2858" s="89">
        <f>0</f>
        <v>0</v>
      </c>
      <c r="D2858" s="89">
        <f>0+D2859</f>
        <v>500000</v>
      </c>
    </row>
    <row r="2859" spans="1:4" s="38" customFormat="1" x14ac:dyDescent="0.2">
      <c r="A2859" s="53">
        <v>631200</v>
      </c>
      <c r="B2859" s="46" t="s">
        <v>187</v>
      </c>
      <c r="C2859" s="88">
        <v>0</v>
      </c>
      <c r="D2859" s="88">
        <v>500000</v>
      </c>
    </row>
    <row r="2860" spans="1:4" s="49" customFormat="1" ht="19.5" x14ac:dyDescent="0.2">
      <c r="A2860" s="51">
        <v>638000</v>
      </c>
      <c r="B2860" s="48" t="s">
        <v>121</v>
      </c>
      <c r="C2860" s="89">
        <f t="shared" ref="C2860:D2860" si="594">C2861</f>
        <v>6000</v>
      </c>
      <c r="D2860" s="89">
        <f t="shared" si="594"/>
        <v>0</v>
      </c>
    </row>
    <row r="2861" spans="1:4" s="38" customFormat="1" x14ac:dyDescent="0.2">
      <c r="A2861" s="53">
        <v>638100</v>
      </c>
      <c r="B2861" s="46" t="s">
        <v>189</v>
      </c>
      <c r="C2861" s="88">
        <v>6000</v>
      </c>
      <c r="D2861" s="47">
        <v>0</v>
      </c>
    </row>
    <row r="2862" spans="1:4" s="38" customFormat="1" x14ac:dyDescent="0.2">
      <c r="A2862" s="92"/>
      <c r="B2862" s="85" t="s">
        <v>222</v>
      </c>
      <c r="C2862" s="91">
        <f>C2837+C2853+C2857</f>
        <v>2465300</v>
      </c>
      <c r="D2862" s="91">
        <f>D2837+D2853+D2857</f>
        <v>500000</v>
      </c>
    </row>
    <row r="2863" spans="1:4" s="38" customFormat="1" x14ac:dyDescent="0.2">
      <c r="A2863" s="57"/>
      <c r="B2863" s="34"/>
      <c r="C2863" s="82"/>
      <c r="D2863" s="82"/>
    </row>
    <row r="2864" spans="1:4" s="38" customFormat="1" x14ac:dyDescent="0.2">
      <c r="A2864" s="55"/>
      <c r="B2864" s="34"/>
      <c r="C2864" s="88"/>
      <c r="D2864" s="88"/>
    </row>
    <row r="2865" spans="1:4" s="38" customFormat="1" ht="19.5" x14ac:dyDescent="0.2">
      <c r="A2865" s="50" t="s">
        <v>631</v>
      </c>
      <c r="B2865" s="48"/>
      <c r="C2865" s="88"/>
      <c r="D2865" s="88"/>
    </row>
    <row r="2866" spans="1:4" s="38" customFormat="1" ht="19.5" x14ac:dyDescent="0.2">
      <c r="A2866" s="50" t="s">
        <v>235</v>
      </c>
      <c r="B2866" s="48"/>
      <c r="C2866" s="88"/>
      <c r="D2866" s="88"/>
    </row>
    <row r="2867" spans="1:4" s="38" customFormat="1" ht="19.5" x14ac:dyDescent="0.2">
      <c r="A2867" s="50" t="s">
        <v>391</v>
      </c>
      <c r="B2867" s="48"/>
      <c r="C2867" s="88"/>
      <c r="D2867" s="88"/>
    </row>
    <row r="2868" spans="1:4" s="38" customFormat="1" ht="19.5" x14ac:dyDescent="0.2">
      <c r="A2868" s="50" t="s">
        <v>517</v>
      </c>
      <c r="B2868" s="48"/>
      <c r="C2868" s="88"/>
      <c r="D2868" s="88"/>
    </row>
    <row r="2869" spans="1:4" s="38" customFormat="1" x14ac:dyDescent="0.2">
      <c r="A2869" s="50"/>
      <c r="B2869" s="41"/>
      <c r="C2869" s="82"/>
      <c r="D2869" s="82"/>
    </row>
    <row r="2870" spans="1:4" s="38" customFormat="1" ht="20.25" customHeight="1" x14ac:dyDescent="0.2">
      <c r="A2870" s="51">
        <v>410000</v>
      </c>
      <c r="B2870" s="43" t="s">
        <v>83</v>
      </c>
      <c r="C2870" s="89">
        <f>C2871+C2876+0</f>
        <v>886900</v>
      </c>
      <c r="D2870" s="89">
        <f>D2871+D2876+0</f>
        <v>0</v>
      </c>
    </row>
    <row r="2871" spans="1:4" s="38" customFormat="1" ht="19.5" x14ac:dyDescent="0.2">
      <c r="A2871" s="51">
        <v>411000</v>
      </c>
      <c r="B2871" s="43" t="s">
        <v>194</v>
      </c>
      <c r="C2871" s="89">
        <f t="shared" ref="C2871" si="595">SUM(C2872:C2875)</f>
        <v>727000</v>
      </c>
      <c r="D2871" s="89">
        <f t="shared" ref="D2871" si="596">SUM(D2872:D2875)</f>
        <v>0</v>
      </c>
    </row>
    <row r="2872" spans="1:4" s="38" customFormat="1" x14ac:dyDescent="0.2">
      <c r="A2872" s="53">
        <v>411100</v>
      </c>
      <c r="B2872" s="46" t="s">
        <v>84</v>
      </c>
      <c r="C2872" s="88">
        <v>635000</v>
      </c>
      <c r="D2872" s="47">
        <v>0</v>
      </c>
    </row>
    <row r="2873" spans="1:4" s="38" customFormat="1" ht="37.5" x14ac:dyDescent="0.2">
      <c r="A2873" s="53">
        <v>411200</v>
      </c>
      <c r="B2873" s="46" t="s">
        <v>207</v>
      </c>
      <c r="C2873" s="88">
        <v>35000</v>
      </c>
      <c r="D2873" s="47">
        <v>0</v>
      </c>
    </row>
    <row r="2874" spans="1:4" s="38" customFormat="1" ht="37.5" x14ac:dyDescent="0.2">
      <c r="A2874" s="53">
        <v>411300</v>
      </c>
      <c r="B2874" s="46" t="s">
        <v>85</v>
      </c>
      <c r="C2874" s="88">
        <v>32000</v>
      </c>
      <c r="D2874" s="47">
        <v>0</v>
      </c>
    </row>
    <row r="2875" spans="1:4" s="38" customFormat="1" x14ac:dyDescent="0.2">
      <c r="A2875" s="53">
        <v>411400</v>
      </c>
      <c r="B2875" s="46" t="s">
        <v>86</v>
      </c>
      <c r="C2875" s="88">
        <v>25000</v>
      </c>
      <c r="D2875" s="47">
        <v>0</v>
      </c>
    </row>
    <row r="2876" spans="1:4" s="38" customFormat="1" ht="40.5" customHeight="1" x14ac:dyDescent="0.2">
      <c r="A2876" s="51">
        <v>412000</v>
      </c>
      <c r="B2876" s="48" t="s">
        <v>199</v>
      </c>
      <c r="C2876" s="89">
        <f>SUM(C2877:C2886)</f>
        <v>159900</v>
      </c>
      <c r="D2876" s="89">
        <f>SUM(D2877:D2886)</f>
        <v>0</v>
      </c>
    </row>
    <row r="2877" spans="1:4" s="38" customFormat="1" ht="37.5" x14ac:dyDescent="0.2">
      <c r="A2877" s="53">
        <v>412200</v>
      </c>
      <c r="B2877" s="46" t="s">
        <v>208</v>
      </c>
      <c r="C2877" s="88">
        <v>100000</v>
      </c>
      <c r="D2877" s="47">
        <v>0</v>
      </c>
    </row>
    <row r="2878" spans="1:4" s="38" customFormat="1" x14ac:dyDescent="0.2">
      <c r="A2878" s="53">
        <v>412300</v>
      </c>
      <c r="B2878" s="46" t="s">
        <v>88</v>
      </c>
      <c r="C2878" s="88">
        <v>12000</v>
      </c>
      <c r="D2878" s="47">
        <v>0</v>
      </c>
    </row>
    <row r="2879" spans="1:4" s="38" customFormat="1" x14ac:dyDescent="0.2">
      <c r="A2879" s="53">
        <v>412500</v>
      </c>
      <c r="B2879" s="46" t="s">
        <v>90</v>
      </c>
      <c r="C2879" s="88">
        <v>2700</v>
      </c>
      <c r="D2879" s="47">
        <v>0</v>
      </c>
    </row>
    <row r="2880" spans="1:4" s="38" customFormat="1" x14ac:dyDescent="0.2">
      <c r="A2880" s="53">
        <v>412600</v>
      </c>
      <c r="B2880" s="46" t="s">
        <v>209</v>
      </c>
      <c r="C2880" s="88">
        <v>2000</v>
      </c>
      <c r="D2880" s="47">
        <v>0</v>
      </c>
    </row>
    <row r="2881" spans="1:4" s="38" customFormat="1" x14ac:dyDescent="0.2">
      <c r="A2881" s="53">
        <v>412700</v>
      </c>
      <c r="B2881" s="46" t="s">
        <v>196</v>
      </c>
      <c r="C2881" s="88">
        <v>40000</v>
      </c>
      <c r="D2881" s="47">
        <v>0</v>
      </c>
    </row>
    <row r="2882" spans="1:4" s="38" customFormat="1" x14ac:dyDescent="0.2">
      <c r="A2882" s="53">
        <v>412900</v>
      </c>
      <c r="B2882" s="46" t="s">
        <v>518</v>
      </c>
      <c r="C2882" s="88">
        <v>0</v>
      </c>
      <c r="D2882" s="47">
        <v>0</v>
      </c>
    </row>
    <row r="2883" spans="1:4" s="38" customFormat="1" x14ac:dyDescent="0.2">
      <c r="A2883" s="53">
        <v>412900</v>
      </c>
      <c r="B2883" s="46" t="s">
        <v>287</v>
      </c>
      <c r="C2883" s="88">
        <v>1000</v>
      </c>
      <c r="D2883" s="47">
        <v>0</v>
      </c>
    </row>
    <row r="2884" spans="1:4" s="38" customFormat="1" ht="37.5" x14ac:dyDescent="0.2">
      <c r="A2884" s="53">
        <v>412900</v>
      </c>
      <c r="B2884" s="83" t="s">
        <v>305</v>
      </c>
      <c r="C2884" s="88">
        <v>600</v>
      </c>
      <c r="D2884" s="47">
        <v>0</v>
      </c>
    </row>
    <row r="2885" spans="1:4" s="38" customFormat="1" ht="37.5" x14ac:dyDescent="0.2">
      <c r="A2885" s="53">
        <v>412900</v>
      </c>
      <c r="B2885" s="46" t="s">
        <v>306</v>
      </c>
      <c r="C2885" s="88">
        <v>1600</v>
      </c>
      <c r="D2885" s="47">
        <v>0</v>
      </c>
    </row>
    <row r="2886" spans="1:4" s="38" customFormat="1" x14ac:dyDescent="0.2">
      <c r="A2886" s="53">
        <v>412900</v>
      </c>
      <c r="B2886" s="46" t="s">
        <v>289</v>
      </c>
      <c r="C2886" s="88">
        <v>0</v>
      </c>
      <c r="D2886" s="47">
        <v>0</v>
      </c>
    </row>
    <row r="2887" spans="1:4" s="38" customFormat="1" ht="40.5" customHeight="1" x14ac:dyDescent="0.2">
      <c r="A2887" s="51">
        <v>510000</v>
      </c>
      <c r="B2887" s="48" t="s">
        <v>146</v>
      </c>
      <c r="C2887" s="89">
        <f>C2888+0</f>
        <v>23000</v>
      </c>
      <c r="D2887" s="89">
        <f>D2888+0</f>
        <v>0</v>
      </c>
    </row>
    <row r="2888" spans="1:4" s="38" customFormat="1" ht="19.5" x14ac:dyDescent="0.2">
      <c r="A2888" s="51">
        <v>511000</v>
      </c>
      <c r="B2888" s="48" t="s">
        <v>147</v>
      </c>
      <c r="C2888" s="89">
        <f t="shared" ref="C2888" si="597">SUM(C2889:C2890)</f>
        <v>23000</v>
      </c>
      <c r="D2888" s="89">
        <f t="shared" ref="D2888" si="598">SUM(D2889:D2890)</f>
        <v>0</v>
      </c>
    </row>
    <row r="2889" spans="1:4" s="38" customFormat="1" ht="37.5" x14ac:dyDescent="0.2">
      <c r="A2889" s="53">
        <v>511200</v>
      </c>
      <c r="B2889" s="46" t="s">
        <v>149</v>
      </c>
      <c r="C2889" s="88">
        <v>20000</v>
      </c>
      <c r="D2889" s="47">
        <v>0</v>
      </c>
    </row>
    <row r="2890" spans="1:4" s="38" customFormat="1" x14ac:dyDescent="0.2">
      <c r="A2890" s="53">
        <v>511300</v>
      </c>
      <c r="B2890" s="46" t="s">
        <v>150</v>
      </c>
      <c r="C2890" s="88">
        <v>3000</v>
      </c>
      <c r="D2890" s="47">
        <v>0</v>
      </c>
    </row>
    <row r="2891" spans="1:4" s="49" customFormat="1" ht="19.5" x14ac:dyDescent="0.2">
      <c r="A2891" s="51">
        <v>630000</v>
      </c>
      <c r="B2891" s="48" t="s">
        <v>184</v>
      </c>
      <c r="C2891" s="89">
        <f>C2892+C2894</f>
        <v>16100</v>
      </c>
      <c r="D2891" s="89">
        <f>D2892+D2894</f>
        <v>70000</v>
      </c>
    </row>
    <row r="2892" spans="1:4" s="49" customFormat="1" ht="19.5" x14ac:dyDescent="0.2">
      <c r="A2892" s="51">
        <v>631000</v>
      </c>
      <c r="B2892" s="48" t="s">
        <v>120</v>
      </c>
      <c r="C2892" s="89">
        <f>0</f>
        <v>0</v>
      </c>
      <c r="D2892" s="89">
        <f>0+D2893</f>
        <v>70000</v>
      </c>
    </row>
    <row r="2893" spans="1:4" s="38" customFormat="1" x14ac:dyDescent="0.2">
      <c r="A2893" s="53">
        <v>631200</v>
      </c>
      <c r="B2893" s="46" t="s">
        <v>187</v>
      </c>
      <c r="C2893" s="88">
        <v>0</v>
      </c>
      <c r="D2893" s="88">
        <v>70000</v>
      </c>
    </row>
    <row r="2894" spans="1:4" s="49" customFormat="1" ht="19.5" x14ac:dyDescent="0.2">
      <c r="A2894" s="51">
        <v>638000</v>
      </c>
      <c r="B2894" s="48" t="s">
        <v>121</v>
      </c>
      <c r="C2894" s="89">
        <f t="shared" ref="C2894:D2894" si="599">C2895</f>
        <v>16100</v>
      </c>
      <c r="D2894" s="89">
        <f t="shared" si="599"/>
        <v>0</v>
      </c>
    </row>
    <row r="2895" spans="1:4" s="38" customFormat="1" x14ac:dyDescent="0.2">
      <c r="A2895" s="53">
        <v>638100</v>
      </c>
      <c r="B2895" s="46" t="s">
        <v>189</v>
      </c>
      <c r="C2895" s="88">
        <v>16100</v>
      </c>
      <c r="D2895" s="47">
        <v>0</v>
      </c>
    </row>
    <row r="2896" spans="1:4" s="38" customFormat="1" x14ac:dyDescent="0.2">
      <c r="A2896" s="92"/>
      <c r="B2896" s="85" t="s">
        <v>222</v>
      </c>
      <c r="C2896" s="91">
        <f>C2870+C2887+C2891</f>
        <v>926000</v>
      </c>
      <c r="D2896" s="91">
        <f>D2870+D2887+D2891</f>
        <v>70000</v>
      </c>
    </row>
    <row r="2897" spans="1:4" s="38" customFormat="1" x14ac:dyDescent="0.2">
      <c r="A2897" s="57"/>
      <c r="B2897" s="34"/>
      <c r="C2897" s="82"/>
      <c r="D2897" s="82"/>
    </row>
    <row r="2898" spans="1:4" s="38" customFormat="1" x14ac:dyDescent="0.2">
      <c r="A2898" s="55"/>
      <c r="B2898" s="34"/>
      <c r="C2898" s="88"/>
      <c r="D2898" s="88"/>
    </row>
    <row r="2899" spans="1:4" s="38" customFormat="1" ht="19.5" x14ac:dyDescent="0.2">
      <c r="A2899" s="50" t="s">
        <v>632</v>
      </c>
      <c r="B2899" s="48"/>
      <c r="C2899" s="88"/>
      <c r="D2899" s="88"/>
    </row>
    <row r="2900" spans="1:4" s="38" customFormat="1" ht="19.5" x14ac:dyDescent="0.2">
      <c r="A2900" s="50" t="s">
        <v>235</v>
      </c>
      <c r="B2900" s="48"/>
      <c r="C2900" s="88"/>
      <c r="D2900" s="88"/>
    </row>
    <row r="2901" spans="1:4" s="38" customFormat="1" ht="19.5" x14ac:dyDescent="0.2">
      <c r="A2901" s="50" t="s">
        <v>392</v>
      </c>
      <c r="B2901" s="48"/>
      <c r="C2901" s="88"/>
      <c r="D2901" s="88"/>
    </row>
    <row r="2902" spans="1:4" s="38" customFormat="1" ht="19.5" x14ac:dyDescent="0.2">
      <c r="A2902" s="50" t="s">
        <v>517</v>
      </c>
      <c r="B2902" s="48"/>
      <c r="C2902" s="88"/>
      <c r="D2902" s="88"/>
    </row>
    <row r="2903" spans="1:4" s="38" customFormat="1" x14ac:dyDescent="0.2">
      <c r="A2903" s="50"/>
      <c r="B2903" s="41"/>
      <c r="C2903" s="82"/>
      <c r="D2903" s="82"/>
    </row>
    <row r="2904" spans="1:4" s="38" customFormat="1" ht="20.25" customHeight="1" x14ac:dyDescent="0.2">
      <c r="A2904" s="51">
        <v>410000</v>
      </c>
      <c r="B2904" s="43" t="s">
        <v>83</v>
      </c>
      <c r="C2904" s="89">
        <f t="shared" ref="C2904" si="600">C2905+C2910</f>
        <v>892700</v>
      </c>
      <c r="D2904" s="89">
        <f t="shared" ref="D2904" si="601">D2905+D2910</f>
        <v>0</v>
      </c>
    </row>
    <row r="2905" spans="1:4" s="38" customFormat="1" ht="19.5" x14ac:dyDescent="0.2">
      <c r="A2905" s="51">
        <v>411000</v>
      </c>
      <c r="B2905" s="43" t="s">
        <v>194</v>
      </c>
      <c r="C2905" s="89">
        <f t="shared" ref="C2905" si="602">SUM(C2906:C2909)</f>
        <v>682400</v>
      </c>
      <c r="D2905" s="89">
        <f t="shared" ref="D2905" si="603">SUM(D2906:D2909)</f>
        <v>0</v>
      </c>
    </row>
    <row r="2906" spans="1:4" s="38" customFormat="1" x14ac:dyDescent="0.2">
      <c r="A2906" s="53">
        <v>411100</v>
      </c>
      <c r="B2906" s="46" t="s">
        <v>84</v>
      </c>
      <c r="C2906" s="88">
        <v>634000</v>
      </c>
      <c r="D2906" s="47">
        <v>0</v>
      </c>
    </row>
    <row r="2907" spans="1:4" s="38" customFormat="1" ht="37.5" x14ac:dyDescent="0.2">
      <c r="A2907" s="53">
        <v>411200</v>
      </c>
      <c r="B2907" s="46" t="s">
        <v>207</v>
      </c>
      <c r="C2907" s="88">
        <v>33400</v>
      </c>
      <c r="D2907" s="47">
        <v>0</v>
      </c>
    </row>
    <row r="2908" spans="1:4" s="38" customFormat="1" ht="37.5" x14ac:dyDescent="0.2">
      <c r="A2908" s="53">
        <v>411300</v>
      </c>
      <c r="B2908" s="46" t="s">
        <v>85</v>
      </c>
      <c r="C2908" s="88">
        <v>7500</v>
      </c>
      <c r="D2908" s="47">
        <v>0</v>
      </c>
    </row>
    <row r="2909" spans="1:4" s="38" customFormat="1" x14ac:dyDescent="0.2">
      <c r="A2909" s="53">
        <v>411400</v>
      </c>
      <c r="B2909" s="46" t="s">
        <v>86</v>
      </c>
      <c r="C2909" s="88">
        <v>7500</v>
      </c>
      <c r="D2909" s="47">
        <v>0</v>
      </c>
    </row>
    <row r="2910" spans="1:4" s="38" customFormat="1" ht="40.5" customHeight="1" x14ac:dyDescent="0.2">
      <c r="A2910" s="51">
        <v>412000</v>
      </c>
      <c r="B2910" s="48" t="s">
        <v>199</v>
      </c>
      <c r="C2910" s="89">
        <f>SUM(C2911:C2917)</f>
        <v>210300</v>
      </c>
      <c r="D2910" s="89">
        <f>SUM(D2911:D2917)</f>
        <v>0</v>
      </c>
    </row>
    <row r="2911" spans="1:4" s="38" customFormat="1" ht="37.5" x14ac:dyDescent="0.2">
      <c r="A2911" s="53">
        <v>412200</v>
      </c>
      <c r="B2911" s="46" t="s">
        <v>208</v>
      </c>
      <c r="C2911" s="88">
        <v>150000</v>
      </c>
      <c r="D2911" s="47">
        <v>0</v>
      </c>
    </row>
    <row r="2912" spans="1:4" s="38" customFormat="1" x14ac:dyDescent="0.2">
      <c r="A2912" s="53">
        <v>412300</v>
      </c>
      <c r="B2912" s="46" t="s">
        <v>88</v>
      </c>
      <c r="C2912" s="88">
        <v>25000</v>
      </c>
      <c r="D2912" s="47">
        <v>0</v>
      </c>
    </row>
    <row r="2913" spans="1:4" s="38" customFormat="1" x14ac:dyDescent="0.2">
      <c r="A2913" s="53">
        <v>412500</v>
      </c>
      <c r="B2913" s="46" t="s">
        <v>90</v>
      </c>
      <c r="C2913" s="88">
        <v>4600</v>
      </c>
      <c r="D2913" s="47">
        <v>0</v>
      </c>
    </row>
    <row r="2914" spans="1:4" s="38" customFormat="1" x14ac:dyDescent="0.2">
      <c r="A2914" s="53">
        <v>412600</v>
      </c>
      <c r="B2914" s="46" t="s">
        <v>209</v>
      </c>
      <c r="C2914" s="88">
        <v>2800</v>
      </c>
      <c r="D2914" s="47">
        <v>0</v>
      </c>
    </row>
    <row r="2915" spans="1:4" s="38" customFormat="1" x14ac:dyDescent="0.2">
      <c r="A2915" s="53">
        <v>412700</v>
      </c>
      <c r="B2915" s="46" t="s">
        <v>196</v>
      </c>
      <c r="C2915" s="88">
        <v>25400</v>
      </c>
      <c r="D2915" s="47">
        <v>0</v>
      </c>
    </row>
    <row r="2916" spans="1:4" s="38" customFormat="1" ht="37.5" x14ac:dyDescent="0.2">
      <c r="A2916" s="53">
        <v>412900</v>
      </c>
      <c r="B2916" s="83" t="s">
        <v>305</v>
      </c>
      <c r="C2916" s="88">
        <v>700</v>
      </c>
      <c r="D2916" s="47">
        <v>0</v>
      </c>
    </row>
    <row r="2917" spans="1:4" s="38" customFormat="1" ht="37.5" x14ac:dyDescent="0.2">
      <c r="A2917" s="53">
        <v>412900</v>
      </c>
      <c r="B2917" s="83" t="s">
        <v>306</v>
      </c>
      <c r="C2917" s="88">
        <v>1800</v>
      </c>
      <c r="D2917" s="47">
        <v>0</v>
      </c>
    </row>
    <row r="2918" spans="1:4" s="49" customFormat="1" ht="40.5" customHeight="1" x14ac:dyDescent="0.2">
      <c r="A2918" s="51">
        <v>510000</v>
      </c>
      <c r="B2918" s="48" t="s">
        <v>146</v>
      </c>
      <c r="C2918" s="89">
        <f t="shared" ref="C2918:D2918" si="604">C2919</f>
        <v>7000</v>
      </c>
      <c r="D2918" s="89">
        <f t="shared" si="604"/>
        <v>0</v>
      </c>
    </row>
    <row r="2919" spans="1:4" s="49" customFormat="1" ht="19.5" x14ac:dyDescent="0.2">
      <c r="A2919" s="51">
        <v>511000</v>
      </c>
      <c r="B2919" s="48" t="s">
        <v>147</v>
      </c>
      <c r="C2919" s="89">
        <f t="shared" ref="C2919" si="605">SUM(C2920:C2921)</f>
        <v>7000</v>
      </c>
      <c r="D2919" s="89">
        <f t="shared" ref="D2919" si="606">SUM(D2920:D2921)</f>
        <v>0</v>
      </c>
    </row>
    <row r="2920" spans="1:4" s="38" customFormat="1" ht="37.5" x14ac:dyDescent="0.2">
      <c r="A2920" s="53">
        <v>511200</v>
      </c>
      <c r="B2920" s="46" t="s">
        <v>149</v>
      </c>
      <c r="C2920" s="88">
        <v>3000</v>
      </c>
      <c r="D2920" s="47">
        <v>0</v>
      </c>
    </row>
    <row r="2921" spans="1:4" s="38" customFormat="1" x14ac:dyDescent="0.2">
      <c r="A2921" s="53">
        <v>511300</v>
      </c>
      <c r="B2921" s="46" t="s">
        <v>150</v>
      </c>
      <c r="C2921" s="88">
        <v>4000</v>
      </c>
      <c r="D2921" s="47">
        <v>0</v>
      </c>
    </row>
    <row r="2922" spans="1:4" s="49" customFormat="1" ht="19.5" x14ac:dyDescent="0.2">
      <c r="A2922" s="51">
        <v>630000</v>
      </c>
      <c r="B2922" s="48" t="s">
        <v>184</v>
      </c>
      <c r="C2922" s="89">
        <f>C2923+C2925</f>
        <v>5300</v>
      </c>
      <c r="D2922" s="89">
        <f>D2923+D2925</f>
        <v>80000</v>
      </c>
    </row>
    <row r="2923" spans="1:4" s="49" customFormat="1" ht="19.5" x14ac:dyDescent="0.2">
      <c r="A2923" s="51">
        <v>631000</v>
      </c>
      <c r="B2923" s="48" t="s">
        <v>120</v>
      </c>
      <c r="C2923" s="89">
        <f>0</f>
        <v>0</v>
      </c>
      <c r="D2923" s="89">
        <f>0+D2924</f>
        <v>80000</v>
      </c>
    </row>
    <row r="2924" spans="1:4" s="38" customFormat="1" x14ac:dyDescent="0.2">
      <c r="A2924" s="53">
        <v>631200</v>
      </c>
      <c r="B2924" s="46" t="s">
        <v>187</v>
      </c>
      <c r="C2924" s="88">
        <v>0</v>
      </c>
      <c r="D2924" s="88">
        <v>80000</v>
      </c>
    </row>
    <row r="2925" spans="1:4" s="49" customFormat="1" ht="19.5" x14ac:dyDescent="0.2">
      <c r="A2925" s="51">
        <v>638000</v>
      </c>
      <c r="B2925" s="48" t="s">
        <v>121</v>
      </c>
      <c r="C2925" s="89">
        <f t="shared" ref="C2925:D2925" si="607">C2926</f>
        <v>5300</v>
      </c>
      <c r="D2925" s="89">
        <f t="shared" si="607"/>
        <v>0</v>
      </c>
    </row>
    <row r="2926" spans="1:4" s="38" customFormat="1" x14ac:dyDescent="0.2">
      <c r="A2926" s="53">
        <v>638100</v>
      </c>
      <c r="B2926" s="46" t="s">
        <v>189</v>
      </c>
      <c r="C2926" s="88">
        <v>5300</v>
      </c>
      <c r="D2926" s="47">
        <v>0</v>
      </c>
    </row>
    <row r="2927" spans="1:4" s="38" customFormat="1" x14ac:dyDescent="0.2">
      <c r="A2927" s="92"/>
      <c r="B2927" s="85" t="s">
        <v>222</v>
      </c>
      <c r="C2927" s="91">
        <f>C2904+C2918+C2922</f>
        <v>905000</v>
      </c>
      <c r="D2927" s="91">
        <f>D2904+D2918+D2922</f>
        <v>80000</v>
      </c>
    </row>
    <row r="2928" spans="1:4" s="38" customFormat="1" x14ac:dyDescent="0.2">
      <c r="A2928" s="57"/>
      <c r="B2928" s="34"/>
      <c r="C2928" s="82"/>
      <c r="D2928" s="82"/>
    </row>
    <row r="2929" spans="1:4" s="38" customFormat="1" x14ac:dyDescent="0.2">
      <c r="A2929" s="55"/>
      <c r="B2929" s="34"/>
      <c r="C2929" s="88"/>
      <c r="D2929" s="88"/>
    </row>
    <row r="2930" spans="1:4" s="38" customFormat="1" ht="19.5" x14ac:dyDescent="0.2">
      <c r="A2930" s="50" t="s">
        <v>633</v>
      </c>
      <c r="B2930" s="48"/>
      <c r="C2930" s="88"/>
      <c r="D2930" s="88"/>
    </row>
    <row r="2931" spans="1:4" s="38" customFormat="1" ht="19.5" x14ac:dyDescent="0.2">
      <c r="A2931" s="50" t="s">
        <v>235</v>
      </c>
      <c r="B2931" s="48"/>
      <c r="C2931" s="88"/>
      <c r="D2931" s="88"/>
    </row>
    <row r="2932" spans="1:4" s="38" customFormat="1" ht="19.5" x14ac:dyDescent="0.2">
      <c r="A2932" s="50" t="s">
        <v>393</v>
      </c>
      <c r="B2932" s="48"/>
      <c r="C2932" s="88"/>
      <c r="D2932" s="88"/>
    </row>
    <row r="2933" spans="1:4" s="38" customFormat="1" ht="19.5" x14ac:dyDescent="0.2">
      <c r="A2933" s="50" t="s">
        <v>517</v>
      </c>
      <c r="B2933" s="48"/>
      <c r="C2933" s="88"/>
      <c r="D2933" s="88"/>
    </row>
    <row r="2934" spans="1:4" s="38" customFormat="1" x14ac:dyDescent="0.2">
      <c r="A2934" s="50"/>
      <c r="B2934" s="41"/>
      <c r="C2934" s="82"/>
      <c r="D2934" s="82"/>
    </row>
    <row r="2935" spans="1:4" s="38" customFormat="1" ht="20.25" customHeight="1" x14ac:dyDescent="0.2">
      <c r="A2935" s="51">
        <v>410000</v>
      </c>
      <c r="B2935" s="43" t="s">
        <v>83</v>
      </c>
      <c r="C2935" s="89">
        <f>C2936+C2941+C2950</f>
        <v>797100</v>
      </c>
      <c r="D2935" s="89">
        <f>D2936+D2941+D2950</f>
        <v>0</v>
      </c>
    </row>
    <row r="2936" spans="1:4" s="38" customFormat="1" ht="19.5" x14ac:dyDescent="0.2">
      <c r="A2936" s="51">
        <v>411000</v>
      </c>
      <c r="B2936" s="43" t="s">
        <v>194</v>
      </c>
      <c r="C2936" s="89">
        <f t="shared" ref="C2936" si="608">SUM(C2937:C2940)</f>
        <v>654400</v>
      </c>
      <c r="D2936" s="89">
        <f t="shared" ref="D2936" si="609">SUM(D2937:D2940)</f>
        <v>0</v>
      </c>
    </row>
    <row r="2937" spans="1:4" s="38" customFormat="1" x14ac:dyDescent="0.2">
      <c r="A2937" s="53">
        <v>411100</v>
      </c>
      <c r="B2937" s="46" t="s">
        <v>84</v>
      </c>
      <c r="C2937" s="88">
        <v>606000</v>
      </c>
      <c r="D2937" s="47">
        <v>0</v>
      </c>
    </row>
    <row r="2938" spans="1:4" s="38" customFormat="1" ht="37.5" x14ac:dyDescent="0.2">
      <c r="A2938" s="53">
        <v>411200</v>
      </c>
      <c r="B2938" s="46" t="s">
        <v>207</v>
      </c>
      <c r="C2938" s="88">
        <v>26100</v>
      </c>
      <c r="D2938" s="47">
        <v>0</v>
      </c>
    </row>
    <row r="2939" spans="1:4" s="38" customFormat="1" ht="37.5" x14ac:dyDescent="0.2">
      <c r="A2939" s="53">
        <v>411300</v>
      </c>
      <c r="B2939" s="46" t="s">
        <v>85</v>
      </c>
      <c r="C2939" s="88">
        <v>7400</v>
      </c>
      <c r="D2939" s="47">
        <v>0</v>
      </c>
    </row>
    <row r="2940" spans="1:4" s="38" customFormat="1" x14ac:dyDescent="0.2">
      <c r="A2940" s="53">
        <v>411400</v>
      </c>
      <c r="B2940" s="46" t="s">
        <v>86</v>
      </c>
      <c r="C2940" s="88">
        <v>14900</v>
      </c>
      <c r="D2940" s="47">
        <v>0</v>
      </c>
    </row>
    <row r="2941" spans="1:4" s="38" customFormat="1" ht="40.5" customHeight="1" x14ac:dyDescent="0.2">
      <c r="A2941" s="51">
        <v>412000</v>
      </c>
      <c r="B2941" s="48" t="s">
        <v>199</v>
      </c>
      <c r="C2941" s="89">
        <f>SUM(C2942:C2949)</f>
        <v>141700</v>
      </c>
      <c r="D2941" s="89">
        <f>SUM(D2942:D2949)</f>
        <v>0</v>
      </c>
    </row>
    <row r="2942" spans="1:4" s="38" customFormat="1" ht="37.5" x14ac:dyDescent="0.2">
      <c r="A2942" s="53">
        <v>412200</v>
      </c>
      <c r="B2942" s="46" t="s">
        <v>208</v>
      </c>
      <c r="C2942" s="88">
        <v>90000</v>
      </c>
      <c r="D2942" s="47">
        <v>0</v>
      </c>
    </row>
    <row r="2943" spans="1:4" s="38" customFormat="1" x14ac:dyDescent="0.2">
      <c r="A2943" s="53">
        <v>412300</v>
      </c>
      <c r="B2943" s="46" t="s">
        <v>88</v>
      </c>
      <c r="C2943" s="88">
        <v>10000</v>
      </c>
      <c r="D2943" s="47">
        <v>0</v>
      </c>
    </row>
    <row r="2944" spans="1:4" s="38" customFormat="1" x14ac:dyDescent="0.2">
      <c r="A2944" s="53">
        <v>412500</v>
      </c>
      <c r="B2944" s="46" t="s">
        <v>90</v>
      </c>
      <c r="C2944" s="88">
        <v>3000</v>
      </c>
      <c r="D2944" s="47">
        <v>0</v>
      </c>
    </row>
    <row r="2945" spans="1:4" s="38" customFormat="1" x14ac:dyDescent="0.2">
      <c r="A2945" s="53">
        <v>412600</v>
      </c>
      <c r="B2945" s="46" t="s">
        <v>209</v>
      </c>
      <c r="C2945" s="88">
        <v>5000</v>
      </c>
      <c r="D2945" s="47">
        <v>0</v>
      </c>
    </row>
    <row r="2946" spans="1:4" s="38" customFormat="1" x14ac:dyDescent="0.2">
      <c r="A2946" s="53">
        <v>412700</v>
      </c>
      <c r="B2946" s="46" t="s">
        <v>196</v>
      </c>
      <c r="C2946" s="88">
        <v>30000</v>
      </c>
      <c r="D2946" s="47">
        <v>0</v>
      </c>
    </row>
    <row r="2947" spans="1:4" s="38" customFormat="1" x14ac:dyDescent="0.2">
      <c r="A2947" s="53">
        <v>412900</v>
      </c>
      <c r="B2947" s="83" t="s">
        <v>287</v>
      </c>
      <c r="C2947" s="88">
        <v>1000</v>
      </c>
      <c r="D2947" s="47">
        <v>0</v>
      </c>
    </row>
    <row r="2948" spans="1:4" s="38" customFormat="1" ht="37.5" x14ac:dyDescent="0.2">
      <c r="A2948" s="53">
        <v>412900</v>
      </c>
      <c r="B2948" s="83" t="s">
        <v>305</v>
      </c>
      <c r="C2948" s="88">
        <v>1500</v>
      </c>
      <c r="D2948" s="47">
        <v>0</v>
      </c>
    </row>
    <row r="2949" spans="1:4" s="38" customFormat="1" ht="37.5" x14ac:dyDescent="0.2">
      <c r="A2949" s="53">
        <v>412900</v>
      </c>
      <c r="B2949" s="83" t="s">
        <v>306</v>
      </c>
      <c r="C2949" s="88">
        <v>1200</v>
      </c>
      <c r="D2949" s="47">
        <v>0</v>
      </c>
    </row>
    <row r="2950" spans="1:4" s="49" customFormat="1" ht="19.5" x14ac:dyDescent="0.2">
      <c r="A2950" s="51">
        <v>413000</v>
      </c>
      <c r="B2950" s="48" t="s">
        <v>200</v>
      </c>
      <c r="C2950" s="89">
        <f t="shared" ref="C2950:D2950" si="610">C2951</f>
        <v>1000</v>
      </c>
      <c r="D2950" s="89">
        <f t="shared" si="610"/>
        <v>0</v>
      </c>
    </row>
    <row r="2951" spans="1:4" s="38" customFormat="1" x14ac:dyDescent="0.2">
      <c r="A2951" s="53">
        <v>413900</v>
      </c>
      <c r="B2951" s="46" t="s">
        <v>95</v>
      </c>
      <c r="C2951" s="88">
        <v>1000</v>
      </c>
      <c r="D2951" s="47">
        <v>0</v>
      </c>
    </row>
    <row r="2952" spans="1:4" s="49" customFormat="1" ht="40.5" customHeight="1" x14ac:dyDescent="0.2">
      <c r="A2952" s="51">
        <v>510000</v>
      </c>
      <c r="B2952" s="48" t="s">
        <v>146</v>
      </c>
      <c r="C2952" s="89">
        <f t="shared" ref="C2952:D2953" si="611">C2953</f>
        <v>10000</v>
      </c>
      <c r="D2952" s="89">
        <f t="shared" si="611"/>
        <v>0</v>
      </c>
    </row>
    <row r="2953" spans="1:4" s="49" customFormat="1" ht="19.5" x14ac:dyDescent="0.2">
      <c r="A2953" s="51">
        <v>511000</v>
      </c>
      <c r="B2953" s="48" t="s">
        <v>147</v>
      </c>
      <c r="C2953" s="89">
        <f t="shared" si="611"/>
        <v>10000</v>
      </c>
      <c r="D2953" s="89">
        <f t="shared" si="611"/>
        <v>0</v>
      </c>
    </row>
    <row r="2954" spans="1:4" s="38" customFormat="1" x14ac:dyDescent="0.2">
      <c r="A2954" s="53">
        <v>511300</v>
      </c>
      <c r="B2954" s="46" t="s">
        <v>150</v>
      </c>
      <c r="C2954" s="88">
        <v>10000</v>
      </c>
      <c r="D2954" s="47">
        <v>0</v>
      </c>
    </row>
    <row r="2955" spans="1:4" s="49" customFormat="1" ht="19.5" x14ac:dyDescent="0.2">
      <c r="A2955" s="51">
        <v>630000</v>
      </c>
      <c r="B2955" s="48" t="s">
        <v>184</v>
      </c>
      <c r="C2955" s="89">
        <f>C2956+C2958</f>
        <v>3200</v>
      </c>
      <c r="D2955" s="89">
        <f>D2956+D2958</f>
        <v>65000</v>
      </c>
    </row>
    <row r="2956" spans="1:4" s="49" customFormat="1" ht="19.5" x14ac:dyDescent="0.2">
      <c r="A2956" s="51">
        <v>631000</v>
      </c>
      <c r="B2956" s="48" t="s">
        <v>120</v>
      </c>
      <c r="C2956" s="89">
        <f>0</f>
        <v>0</v>
      </c>
      <c r="D2956" s="89">
        <f>0+D2957</f>
        <v>65000</v>
      </c>
    </row>
    <row r="2957" spans="1:4" s="38" customFormat="1" x14ac:dyDescent="0.2">
      <c r="A2957" s="53">
        <v>631200</v>
      </c>
      <c r="B2957" s="46" t="s">
        <v>187</v>
      </c>
      <c r="C2957" s="88">
        <v>0</v>
      </c>
      <c r="D2957" s="88">
        <v>65000</v>
      </c>
    </row>
    <row r="2958" spans="1:4" s="49" customFormat="1" ht="19.5" x14ac:dyDescent="0.2">
      <c r="A2958" s="51">
        <v>638000</v>
      </c>
      <c r="B2958" s="48" t="s">
        <v>121</v>
      </c>
      <c r="C2958" s="89">
        <f t="shared" ref="C2958:D2958" si="612">C2959</f>
        <v>3200</v>
      </c>
      <c r="D2958" s="89">
        <f t="shared" si="612"/>
        <v>0</v>
      </c>
    </row>
    <row r="2959" spans="1:4" s="38" customFormat="1" x14ac:dyDescent="0.2">
      <c r="A2959" s="53">
        <v>638100</v>
      </c>
      <c r="B2959" s="46" t="s">
        <v>189</v>
      </c>
      <c r="C2959" s="88">
        <v>3200</v>
      </c>
      <c r="D2959" s="47">
        <v>0</v>
      </c>
    </row>
    <row r="2960" spans="1:4" s="38" customFormat="1" x14ac:dyDescent="0.2">
      <c r="A2960" s="92"/>
      <c r="B2960" s="85" t="s">
        <v>222</v>
      </c>
      <c r="C2960" s="91">
        <f>C2935+C2952+C2955</f>
        <v>810300</v>
      </c>
      <c r="D2960" s="91">
        <f>D2935+D2952+D2955</f>
        <v>65000</v>
      </c>
    </row>
    <row r="2961" spans="1:4" s="38" customFormat="1" x14ac:dyDescent="0.2">
      <c r="A2961" s="57"/>
      <c r="B2961" s="34"/>
      <c r="C2961" s="82"/>
      <c r="D2961" s="82"/>
    </row>
    <row r="2962" spans="1:4" s="38" customFormat="1" x14ac:dyDescent="0.2">
      <c r="A2962" s="57"/>
      <c r="B2962" s="34"/>
      <c r="C2962" s="82"/>
      <c r="D2962" s="82"/>
    </row>
    <row r="2963" spans="1:4" s="38" customFormat="1" ht="19.5" x14ac:dyDescent="0.2">
      <c r="A2963" s="50" t="s">
        <v>634</v>
      </c>
      <c r="B2963" s="48"/>
      <c r="C2963" s="82"/>
      <c r="D2963" s="82"/>
    </row>
    <row r="2964" spans="1:4" s="38" customFormat="1" ht="19.5" x14ac:dyDescent="0.2">
      <c r="A2964" s="50" t="s">
        <v>235</v>
      </c>
      <c r="B2964" s="48"/>
      <c r="C2964" s="82"/>
      <c r="D2964" s="82"/>
    </row>
    <row r="2965" spans="1:4" s="38" customFormat="1" ht="19.5" x14ac:dyDescent="0.2">
      <c r="A2965" s="50" t="s">
        <v>394</v>
      </c>
      <c r="B2965" s="48"/>
      <c r="C2965" s="82"/>
      <c r="D2965" s="82"/>
    </row>
    <row r="2966" spans="1:4" s="38" customFormat="1" ht="19.5" x14ac:dyDescent="0.2">
      <c r="A2966" s="50" t="s">
        <v>517</v>
      </c>
      <c r="B2966" s="48"/>
      <c r="C2966" s="82"/>
      <c r="D2966" s="82"/>
    </row>
    <row r="2967" spans="1:4" s="38" customFormat="1" x14ac:dyDescent="0.2">
      <c r="A2967" s="50"/>
      <c r="B2967" s="41"/>
      <c r="C2967" s="82"/>
      <c r="D2967" s="82"/>
    </row>
    <row r="2968" spans="1:4" s="38" customFormat="1" ht="19.5" x14ac:dyDescent="0.2">
      <c r="A2968" s="51">
        <v>410000</v>
      </c>
      <c r="B2968" s="43" t="s">
        <v>83</v>
      </c>
      <c r="C2968" s="89">
        <f t="shared" ref="C2968" si="613">C2969+C2974</f>
        <v>819200</v>
      </c>
      <c r="D2968" s="89">
        <f t="shared" ref="D2968" si="614">D2969+D2974</f>
        <v>0</v>
      </c>
    </row>
    <row r="2969" spans="1:4" s="38" customFormat="1" ht="19.5" x14ac:dyDescent="0.2">
      <c r="A2969" s="51">
        <v>411000</v>
      </c>
      <c r="B2969" s="43" t="s">
        <v>194</v>
      </c>
      <c r="C2969" s="89">
        <f t="shared" ref="C2969" si="615">SUM(C2970:C2973)</f>
        <v>669700</v>
      </c>
      <c r="D2969" s="89">
        <f t="shared" ref="D2969" si="616">SUM(D2970:D2973)</f>
        <v>0</v>
      </c>
    </row>
    <row r="2970" spans="1:4" s="38" customFormat="1" x14ac:dyDescent="0.2">
      <c r="A2970" s="53">
        <v>411100</v>
      </c>
      <c r="B2970" s="46" t="s">
        <v>84</v>
      </c>
      <c r="C2970" s="88">
        <v>621000</v>
      </c>
      <c r="D2970" s="47">
        <v>0</v>
      </c>
    </row>
    <row r="2971" spans="1:4" s="38" customFormat="1" ht="37.5" x14ac:dyDescent="0.2">
      <c r="A2971" s="53">
        <v>411200</v>
      </c>
      <c r="B2971" s="46" t="s">
        <v>207</v>
      </c>
      <c r="C2971" s="88">
        <v>34100</v>
      </c>
      <c r="D2971" s="47">
        <v>0</v>
      </c>
    </row>
    <row r="2972" spans="1:4" s="38" customFormat="1" ht="37.5" x14ac:dyDescent="0.2">
      <c r="A2972" s="53">
        <v>411300</v>
      </c>
      <c r="B2972" s="46" t="s">
        <v>85</v>
      </c>
      <c r="C2972" s="88">
        <v>12600</v>
      </c>
      <c r="D2972" s="47">
        <v>0</v>
      </c>
    </row>
    <row r="2973" spans="1:4" s="38" customFormat="1" x14ac:dyDescent="0.2">
      <c r="A2973" s="53">
        <v>411400</v>
      </c>
      <c r="B2973" s="46" t="s">
        <v>86</v>
      </c>
      <c r="C2973" s="88">
        <v>2000</v>
      </c>
      <c r="D2973" s="47">
        <v>0</v>
      </c>
    </row>
    <row r="2974" spans="1:4" s="49" customFormat="1" ht="19.5" x14ac:dyDescent="0.2">
      <c r="A2974" s="51">
        <v>412000</v>
      </c>
      <c r="B2974" s="48" t="s">
        <v>199</v>
      </c>
      <c r="C2974" s="89">
        <f t="shared" ref="C2974" si="617">SUM(C2975:C2985)</f>
        <v>149500</v>
      </c>
      <c r="D2974" s="89">
        <f t="shared" ref="D2974" si="618">SUM(D2975:D2985)</f>
        <v>0</v>
      </c>
    </row>
    <row r="2975" spans="1:4" s="38" customFormat="1" ht="37.5" x14ac:dyDescent="0.2">
      <c r="A2975" s="53">
        <v>412200</v>
      </c>
      <c r="B2975" s="46" t="s">
        <v>208</v>
      </c>
      <c r="C2975" s="88">
        <v>95000</v>
      </c>
      <c r="D2975" s="47">
        <v>0</v>
      </c>
    </row>
    <row r="2976" spans="1:4" s="38" customFormat="1" x14ac:dyDescent="0.2">
      <c r="A2976" s="53">
        <v>412300</v>
      </c>
      <c r="B2976" s="46" t="s">
        <v>88</v>
      </c>
      <c r="C2976" s="88">
        <v>12500</v>
      </c>
      <c r="D2976" s="47">
        <v>0</v>
      </c>
    </row>
    <row r="2977" spans="1:4" s="38" customFormat="1" x14ac:dyDescent="0.2">
      <c r="A2977" s="53">
        <v>412500</v>
      </c>
      <c r="B2977" s="46" t="s">
        <v>90</v>
      </c>
      <c r="C2977" s="88">
        <v>2000</v>
      </c>
      <c r="D2977" s="47">
        <v>0</v>
      </c>
    </row>
    <row r="2978" spans="1:4" s="38" customFormat="1" x14ac:dyDescent="0.2">
      <c r="A2978" s="53">
        <v>412600</v>
      </c>
      <c r="B2978" s="46" t="s">
        <v>209</v>
      </c>
      <c r="C2978" s="88">
        <v>6000</v>
      </c>
      <c r="D2978" s="47">
        <v>0</v>
      </c>
    </row>
    <row r="2979" spans="1:4" s="38" customFormat="1" x14ac:dyDescent="0.2">
      <c r="A2979" s="53">
        <v>412700</v>
      </c>
      <c r="B2979" s="46" t="s">
        <v>196</v>
      </c>
      <c r="C2979" s="88">
        <v>25000</v>
      </c>
      <c r="D2979" s="47">
        <v>0</v>
      </c>
    </row>
    <row r="2980" spans="1:4" s="38" customFormat="1" x14ac:dyDescent="0.2">
      <c r="A2980" s="53">
        <v>412900</v>
      </c>
      <c r="B2980" s="83" t="s">
        <v>518</v>
      </c>
      <c r="C2980" s="88">
        <v>1500</v>
      </c>
      <c r="D2980" s="47">
        <v>0</v>
      </c>
    </row>
    <row r="2981" spans="1:4" s="38" customFormat="1" x14ac:dyDescent="0.2">
      <c r="A2981" s="53">
        <v>412900</v>
      </c>
      <c r="B2981" s="83" t="s">
        <v>287</v>
      </c>
      <c r="C2981" s="88">
        <v>4000</v>
      </c>
      <c r="D2981" s="47">
        <v>0</v>
      </c>
    </row>
    <row r="2982" spans="1:4" s="38" customFormat="1" x14ac:dyDescent="0.2">
      <c r="A2982" s="53">
        <v>412900</v>
      </c>
      <c r="B2982" s="46" t="s">
        <v>304</v>
      </c>
      <c r="C2982" s="88">
        <v>1000</v>
      </c>
      <c r="D2982" s="47">
        <v>0</v>
      </c>
    </row>
    <row r="2983" spans="1:4" s="38" customFormat="1" ht="37.5" x14ac:dyDescent="0.2">
      <c r="A2983" s="53">
        <v>412900</v>
      </c>
      <c r="B2983" s="83" t="s">
        <v>305</v>
      </c>
      <c r="C2983" s="88">
        <v>1000</v>
      </c>
      <c r="D2983" s="47">
        <v>0</v>
      </c>
    </row>
    <row r="2984" spans="1:4" s="38" customFormat="1" ht="37.5" x14ac:dyDescent="0.2">
      <c r="A2984" s="53">
        <v>412900</v>
      </c>
      <c r="B2984" s="83" t="s">
        <v>306</v>
      </c>
      <c r="C2984" s="88">
        <v>1300</v>
      </c>
      <c r="D2984" s="47">
        <v>0</v>
      </c>
    </row>
    <row r="2985" spans="1:4" s="38" customFormat="1" x14ac:dyDescent="0.2">
      <c r="A2985" s="53">
        <v>412900</v>
      </c>
      <c r="B2985" s="46" t="s">
        <v>289</v>
      </c>
      <c r="C2985" s="88">
        <v>200</v>
      </c>
      <c r="D2985" s="47">
        <v>0</v>
      </c>
    </row>
    <row r="2986" spans="1:4" s="49" customFormat="1" ht="19.5" x14ac:dyDescent="0.2">
      <c r="A2986" s="51">
        <v>510000</v>
      </c>
      <c r="B2986" s="48" t="s">
        <v>146</v>
      </c>
      <c r="C2986" s="89">
        <f t="shared" ref="C2986:D2986" si="619">C2987</f>
        <v>0</v>
      </c>
      <c r="D2986" s="89">
        <f t="shared" si="619"/>
        <v>0</v>
      </c>
    </row>
    <row r="2987" spans="1:4" s="49" customFormat="1" ht="19.5" x14ac:dyDescent="0.2">
      <c r="A2987" s="51">
        <v>511000</v>
      </c>
      <c r="B2987" s="48" t="s">
        <v>147</v>
      </c>
      <c r="C2987" s="89">
        <f t="shared" ref="C2987" si="620">C2989+C2988</f>
        <v>0</v>
      </c>
      <c r="D2987" s="89">
        <f t="shared" ref="D2987" si="621">D2989+D2988</f>
        <v>0</v>
      </c>
    </row>
    <row r="2988" spans="1:4" s="38" customFormat="1" ht="37.5" x14ac:dyDescent="0.2">
      <c r="A2988" s="53">
        <v>511200</v>
      </c>
      <c r="B2988" s="46" t="s">
        <v>149</v>
      </c>
      <c r="C2988" s="88">
        <v>0</v>
      </c>
      <c r="D2988" s="47">
        <v>0</v>
      </c>
    </row>
    <row r="2989" spans="1:4" s="38" customFormat="1" x14ac:dyDescent="0.2">
      <c r="A2989" s="53">
        <v>511300</v>
      </c>
      <c r="B2989" s="46" t="s">
        <v>150</v>
      </c>
      <c r="C2989" s="88">
        <v>0</v>
      </c>
      <c r="D2989" s="47">
        <v>0</v>
      </c>
    </row>
    <row r="2990" spans="1:4" s="49" customFormat="1" ht="19.5" x14ac:dyDescent="0.2">
      <c r="A2990" s="51">
        <v>630000</v>
      </c>
      <c r="B2990" s="48" t="s">
        <v>184</v>
      </c>
      <c r="C2990" s="89">
        <f>C2991+C2993</f>
        <v>16000</v>
      </c>
      <c r="D2990" s="89">
        <f>D2991+D2993</f>
        <v>220000</v>
      </c>
    </row>
    <row r="2991" spans="1:4" s="49" customFormat="1" ht="19.5" x14ac:dyDescent="0.2">
      <c r="A2991" s="51">
        <v>631000</v>
      </c>
      <c r="B2991" s="48" t="s">
        <v>120</v>
      </c>
      <c r="C2991" s="89">
        <f>0</f>
        <v>0</v>
      </c>
      <c r="D2991" s="89">
        <f>0+D2992</f>
        <v>220000</v>
      </c>
    </row>
    <row r="2992" spans="1:4" s="38" customFormat="1" x14ac:dyDescent="0.2">
      <c r="A2992" s="53">
        <v>631200</v>
      </c>
      <c r="B2992" s="46" t="s">
        <v>187</v>
      </c>
      <c r="C2992" s="88">
        <v>0</v>
      </c>
      <c r="D2992" s="88">
        <v>220000</v>
      </c>
    </row>
    <row r="2993" spans="1:4" s="49" customFormat="1" ht="19.5" x14ac:dyDescent="0.2">
      <c r="A2993" s="51">
        <v>638000</v>
      </c>
      <c r="B2993" s="48" t="s">
        <v>121</v>
      </c>
      <c r="C2993" s="89">
        <f t="shared" ref="C2993:D2993" si="622">C2994</f>
        <v>16000</v>
      </c>
      <c r="D2993" s="89">
        <f t="shared" si="622"/>
        <v>0</v>
      </c>
    </row>
    <row r="2994" spans="1:4" s="38" customFormat="1" x14ac:dyDescent="0.2">
      <c r="A2994" s="53">
        <v>638100</v>
      </c>
      <c r="B2994" s="46" t="s">
        <v>189</v>
      </c>
      <c r="C2994" s="88">
        <v>16000</v>
      </c>
      <c r="D2994" s="47">
        <v>0</v>
      </c>
    </row>
    <row r="2995" spans="1:4" s="38" customFormat="1" x14ac:dyDescent="0.2">
      <c r="A2995" s="92"/>
      <c r="B2995" s="85" t="s">
        <v>222</v>
      </c>
      <c r="C2995" s="91">
        <f>C2968+C2986+C2990</f>
        <v>835200</v>
      </c>
      <c r="D2995" s="91">
        <f>D2968+D2986+D2990</f>
        <v>220000</v>
      </c>
    </row>
    <row r="2996" spans="1:4" s="38" customFormat="1" x14ac:dyDescent="0.2">
      <c r="A2996" s="57"/>
      <c r="B2996" s="34"/>
      <c r="C2996" s="82"/>
      <c r="D2996" s="82"/>
    </row>
    <row r="2997" spans="1:4" s="38" customFormat="1" x14ac:dyDescent="0.2">
      <c r="A2997" s="55"/>
      <c r="B2997" s="34"/>
      <c r="C2997" s="88"/>
      <c r="D2997" s="88"/>
    </row>
    <row r="2998" spans="1:4" s="38" customFormat="1" ht="19.5" x14ac:dyDescent="0.2">
      <c r="A2998" s="50" t="s">
        <v>635</v>
      </c>
      <c r="B2998" s="48"/>
      <c r="C2998" s="88"/>
      <c r="D2998" s="88"/>
    </row>
    <row r="2999" spans="1:4" s="38" customFormat="1" ht="19.5" x14ac:dyDescent="0.2">
      <c r="A2999" s="50" t="s">
        <v>235</v>
      </c>
      <c r="B2999" s="48"/>
      <c r="C2999" s="88"/>
      <c r="D2999" s="88"/>
    </row>
    <row r="3000" spans="1:4" s="38" customFormat="1" ht="19.5" x14ac:dyDescent="0.2">
      <c r="A3000" s="50" t="s">
        <v>395</v>
      </c>
      <c r="B3000" s="48"/>
      <c r="C3000" s="88"/>
      <c r="D3000" s="88"/>
    </row>
    <row r="3001" spans="1:4" s="38" customFormat="1" ht="19.5" x14ac:dyDescent="0.2">
      <c r="A3001" s="50" t="s">
        <v>517</v>
      </c>
      <c r="B3001" s="48"/>
      <c r="C3001" s="88"/>
      <c r="D3001" s="88"/>
    </row>
    <row r="3002" spans="1:4" s="38" customFormat="1" x14ac:dyDescent="0.2">
      <c r="A3002" s="50"/>
      <c r="B3002" s="41"/>
      <c r="C3002" s="82"/>
      <c r="D3002" s="82"/>
    </row>
    <row r="3003" spans="1:4" s="38" customFormat="1" ht="20.25" customHeight="1" x14ac:dyDescent="0.2">
      <c r="A3003" s="51">
        <v>410000</v>
      </c>
      <c r="B3003" s="43" t="s">
        <v>83</v>
      </c>
      <c r="C3003" s="89">
        <f t="shared" ref="C3003" si="623">C3004+C3009</f>
        <v>1233100</v>
      </c>
      <c r="D3003" s="89">
        <f t="shared" ref="D3003" si="624">D3004+D3009</f>
        <v>0</v>
      </c>
    </row>
    <row r="3004" spans="1:4" s="38" customFormat="1" ht="19.5" x14ac:dyDescent="0.2">
      <c r="A3004" s="51">
        <v>411000</v>
      </c>
      <c r="B3004" s="43" t="s">
        <v>194</v>
      </c>
      <c r="C3004" s="89">
        <f t="shared" ref="C3004" si="625">SUM(C3005:C3008)</f>
        <v>1076800</v>
      </c>
      <c r="D3004" s="89">
        <f t="shared" ref="D3004" si="626">SUM(D3005:D3008)</f>
        <v>0</v>
      </c>
    </row>
    <row r="3005" spans="1:4" s="38" customFormat="1" x14ac:dyDescent="0.2">
      <c r="A3005" s="53">
        <v>411100</v>
      </c>
      <c r="B3005" s="46" t="s">
        <v>84</v>
      </c>
      <c r="C3005" s="88">
        <v>1036800</v>
      </c>
      <c r="D3005" s="47">
        <v>0</v>
      </c>
    </row>
    <row r="3006" spans="1:4" s="38" customFormat="1" ht="37.5" x14ac:dyDescent="0.2">
      <c r="A3006" s="53">
        <v>411200</v>
      </c>
      <c r="B3006" s="46" t="s">
        <v>207</v>
      </c>
      <c r="C3006" s="88">
        <v>15000</v>
      </c>
      <c r="D3006" s="47">
        <v>0</v>
      </c>
    </row>
    <row r="3007" spans="1:4" s="38" customFormat="1" ht="37.5" x14ac:dyDescent="0.2">
      <c r="A3007" s="53">
        <v>411300</v>
      </c>
      <c r="B3007" s="46" t="s">
        <v>85</v>
      </c>
      <c r="C3007" s="88">
        <v>5000</v>
      </c>
      <c r="D3007" s="47">
        <v>0</v>
      </c>
    </row>
    <row r="3008" spans="1:4" s="38" customFormat="1" x14ac:dyDescent="0.2">
      <c r="A3008" s="53">
        <v>411400</v>
      </c>
      <c r="B3008" s="46" t="s">
        <v>86</v>
      </c>
      <c r="C3008" s="88">
        <v>20000</v>
      </c>
      <c r="D3008" s="47">
        <v>0</v>
      </c>
    </row>
    <row r="3009" spans="1:4" s="38" customFormat="1" ht="19.5" x14ac:dyDescent="0.2">
      <c r="A3009" s="51">
        <v>412000</v>
      </c>
      <c r="B3009" s="48" t="s">
        <v>199</v>
      </c>
      <c r="C3009" s="89">
        <f>SUM(C3010:C3020)</f>
        <v>156300</v>
      </c>
      <c r="D3009" s="89">
        <f>SUM(D3010:D3020)</f>
        <v>0</v>
      </c>
    </row>
    <row r="3010" spans="1:4" s="38" customFormat="1" x14ac:dyDescent="0.2">
      <c r="A3010" s="53">
        <v>412100</v>
      </c>
      <c r="B3010" s="46" t="s">
        <v>87</v>
      </c>
      <c r="C3010" s="88">
        <v>58000</v>
      </c>
      <c r="D3010" s="47">
        <v>0</v>
      </c>
    </row>
    <row r="3011" spans="1:4" s="38" customFormat="1" ht="37.5" x14ac:dyDescent="0.2">
      <c r="A3011" s="53">
        <v>412200</v>
      </c>
      <c r="B3011" s="46" t="s">
        <v>208</v>
      </c>
      <c r="C3011" s="88">
        <v>42000</v>
      </c>
      <c r="D3011" s="47">
        <v>0</v>
      </c>
    </row>
    <row r="3012" spans="1:4" s="38" customFormat="1" x14ac:dyDescent="0.2">
      <c r="A3012" s="53">
        <v>412300</v>
      </c>
      <c r="B3012" s="46" t="s">
        <v>88</v>
      </c>
      <c r="C3012" s="88">
        <v>14000</v>
      </c>
      <c r="D3012" s="47">
        <v>0</v>
      </c>
    </row>
    <row r="3013" spans="1:4" s="38" customFormat="1" x14ac:dyDescent="0.2">
      <c r="A3013" s="53">
        <v>412500</v>
      </c>
      <c r="B3013" s="46" t="s">
        <v>90</v>
      </c>
      <c r="C3013" s="88">
        <v>7000</v>
      </c>
      <c r="D3013" s="47">
        <v>0</v>
      </c>
    </row>
    <row r="3014" spans="1:4" s="38" customFormat="1" x14ac:dyDescent="0.2">
      <c r="A3014" s="53">
        <v>412600</v>
      </c>
      <c r="B3014" s="46" t="s">
        <v>209</v>
      </c>
      <c r="C3014" s="88">
        <v>9000</v>
      </c>
      <c r="D3014" s="47">
        <v>0</v>
      </c>
    </row>
    <row r="3015" spans="1:4" s="38" customFormat="1" x14ac:dyDescent="0.2">
      <c r="A3015" s="53">
        <v>412700</v>
      </c>
      <c r="B3015" s="46" t="s">
        <v>196</v>
      </c>
      <c r="C3015" s="88">
        <v>12000</v>
      </c>
      <c r="D3015" s="47">
        <v>0</v>
      </c>
    </row>
    <row r="3016" spans="1:4" s="38" customFormat="1" x14ac:dyDescent="0.2">
      <c r="A3016" s="53">
        <v>412900</v>
      </c>
      <c r="B3016" s="83" t="s">
        <v>518</v>
      </c>
      <c r="C3016" s="88">
        <v>500</v>
      </c>
      <c r="D3016" s="47">
        <v>0</v>
      </c>
    </row>
    <row r="3017" spans="1:4" s="38" customFormat="1" x14ac:dyDescent="0.2">
      <c r="A3017" s="53">
        <v>412900</v>
      </c>
      <c r="B3017" s="83" t="s">
        <v>287</v>
      </c>
      <c r="C3017" s="88">
        <v>8000</v>
      </c>
      <c r="D3017" s="47">
        <v>0</v>
      </c>
    </row>
    <row r="3018" spans="1:4" s="38" customFormat="1" x14ac:dyDescent="0.2">
      <c r="A3018" s="53">
        <v>412900</v>
      </c>
      <c r="B3018" s="83" t="s">
        <v>304</v>
      </c>
      <c r="C3018" s="88">
        <v>800</v>
      </c>
      <c r="D3018" s="47">
        <v>0</v>
      </c>
    </row>
    <row r="3019" spans="1:4" s="38" customFormat="1" ht="37.5" x14ac:dyDescent="0.2">
      <c r="A3019" s="53">
        <v>412900</v>
      </c>
      <c r="B3019" s="83" t="s">
        <v>305</v>
      </c>
      <c r="C3019" s="88">
        <v>3000</v>
      </c>
      <c r="D3019" s="47">
        <v>0</v>
      </c>
    </row>
    <row r="3020" spans="1:4" s="38" customFormat="1" ht="37.5" x14ac:dyDescent="0.2">
      <c r="A3020" s="53">
        <v>412900</v>
      </c>
      <c r="B3020" s="83" t="s">
        <v>306</v>
      </c>
      <c r="C3020" s="88">
        <v>2000</v>
      </c>
      <c r="D3020" s="47">
        <v>0</v>
      </c>
    </row>
    <row r="3021" spans="1:4" s="38" customFormat="1" ht="40.5" customHeight="1" x14ac:dyDescent="0.2">
      <c r="A3021" s="51">
        <v>510000</v>
      </c>
      <c r="B3021" s="48" t="s">
        <v>146</v>
      </c>
      <c r="C3021" s="89">
        <f>C3022+0</f>
        <v>3000</v>
      </c>
      <c r="D3021" s="89">
        <f>D3022+0</f>
        <v>0</v>
      </c>
    </row>
    <row r="3022" spans="1:4" s="38" customFormat="1" ht="19.5" x14ac:dyDescent="0.2">
      <c r="A3022" s="51">
        <v>511000</v>
      </c>
      <c r="B3022" s="48" t="s">
        <v>147</v>
      </c>
      <c r="C3022" s="89">
        <f t="shared" ref="C3022:D3022" si="627">SUM(C3023:C3023)</f>
        <v>3000</v>
      </c>
      <c r="D3022" s="89">
        <f t="shared" si="627"/>
        <v>0</v>
      </c>
    </row>
    <row r="3023" spans="1:4" s="38" customFormat="1" x14ac:dyDescent="0.2">
      <c r="A3023" s="53">
        <v>511300</v>
      </c>
      <c r="B3023" s="46" t="s">
        <v>150</v>
      </c>
      <c r="C3023" s="88">
        <v>3000</v>
      </c>
      <c r="D3023" s="47">
        <v>0</v>
      </c>
    </row>
    <row r="3024" spans="1:4" s="49" customFormat="1" ht="19.5" x14ac:dyDescent="0.2">
      <c r="A3024" s="51">
        <v>630000</v>
      </c>
      <c r="B3024" s="48" t="s">
        <v>184</v>
      </c>
      <c r="C3024" s="89">
        <f>0+C3025</f>
        <v>20000</v>
      </c>
      <c r="D3024" s="89">
        <f>0+D3025</f>
        <v>0</v>
      </c>
    </row>
    <row r="3025" spans="1:4" s="49" customFormat="1" ht="19.5" x14ac:dyDescent="0.2">
      <c r="A3025" s="51">
        <v>638000</v>
      </c>
      <c r="B3025" s="48" t="s">
        <v>121</v>
      </c>
      <c r="C3025" s="89">
        <f t="shared" ref="C3025:D3025" si="628">C3026</f>
        <v>20000</v>
      </c>
      <c r="D3025" s="89">
        <f t="shared" si="628"/>
        <v>0</v>
      </c>
    </row>
    <row r="3026" spans="1:4" s="38" customFormat="1" x14ac:dyDescent="0.2">
      <c r="A3026" s="53">
        <v>638100</v>
      </c>
      <c r="B3026" s="46" t="s">
        <v>189</v>
      </c>
      <c r="C3026" s="88">
        <v>20000</v>
      </c>
      <c r="D3026" s="47">
        <v>0</v>
      </c>
    </row>
    <row r="3027" spans="1:4" s="38" customFormat="1" x14ac:dyDescent="0.2">
      <c r="A3027" s="92"/>
      <c r="B3027" s="85" t="s">
        <v>222</v>
      </c>
      <c r="C3027" s="91">
        <f>C3003+C3021+C3024</f>
        <v>1256100</v>
      </c>
      <c r="D3027" s="91">
        <f>D3003+D3021+D3024</f>
        <v>0</v>
      </c>
    </row>
    <row r="3028" spans="1:4" s="38" customFormat="1" x14ac:dyDescent="0.2">
      <c r="A3028" s="57"/>
      <c r="B3028" s="34"/>
      <c r="C3028" s="82"/>
      <c r="D3028" s="82"/>
    </row>
    <row r="3029" spans="1:4" s="38" customFormat="1" x14ac:dyDescent="0.2">
      <c r="A3029" s="55"/>
      <c r="B3029" s="34"/>
      <c r="C3029" s="88"/>
      <c r="D3029" s="88"/>
    </row>
    <row r="3030" spans="1:4" s="38" customFormat="1" ht="19.5" x14ac:dyDescent="0.2">
      <c r="A3030" s="50" t="s">
        <v>636</v>
      </c>
      <c r="B3030" s="48"/>
      <c r="C3030" s="88"/>
      <c r="D3030" s="88"/>
    </row>
    <row r="3031" spans="1:4" s="38" customFormat="1" ht="19.5" x14ac:dyDescent="0.2">
      <c r="A3031" s="50" t="s">
        <v>235</v>
      </c>
      <c r="B3031" s="48"/>
      <c r="C3031" s="88"/>
      <c r="D3031" s="88"/>
    </row>
    <row r="3032" spans="1:4" s="38" customFormat="1" ht="19.5" x14ac:dyDescent="0.2">
      <c r="A3032" s="50" t="s">
        <v>396</v>
      </c>
      <c r="B3032" s="48"/>
      <c r="C3032" s="88"/>
      <c r="D3032" s="88"/>
    </row>
    <row r="3033" spans="1:4" s="38" customFormat="1" ht="19.5" x14ac:dyDescent="0.2">
      <c r="A3033" s="50" t="s">
        <v>517</v>
      </c>
      <c r="B3033" s="48"/>
      <c r="C3033" s="88"/>
      <c r="D3033" s="88"/>
    </row>
    <row r="3034" spans="1:4" s="38" customFormat="1" x14ac:dyDescent="0.2">
      <c r="A3034" s="50"/>
      <c r="B3034" s="41"/>
      <c r="C3034" s="82"/>
      <c r="D3034" s="82"/>
    </row>
    <row r="3035" spans="1:4" s="38" customFormat="1" ht="20.25" customHeight="1" x14ac:dyDescent="0.2">
      <c r="A3035" s="51">
        <v>410000</v>
      </c>
      <c r="B3035" s="43" t="s">
        <v>83</v>
      </c>
      <c r="C3035" s="89">
        <f t="shared" ref="C3035" si="629">C3036+C3041+C3058+C3056</f>
        <v>1842900</v>
      </c>
      <c r="D3035" s="89">
        <f t="shared" ref="D3035" si="630">D3036+D3041+D3058+D3056</f>
        <v>0</v>
      </c>
    </row>
    <row r="3036" spans="1:4" s="38" customFormat="1" ht="19.5" x14ac:dyDescent="0.2">
      <c r="A3036" s="51">
        <v>411000</v>
      </c>
      <c r="B3036" s="43" t="s">
        <v>194</v>
      </c>
      <c r="C3036" s="89">
        <f t="shared" ref="C3036" si="631">SUM(C3037:C3040)</f>
        <v>1324900</v>
      </c>
      <c r="D3036" s="89">
        <f t="shared" ref="D3036" si="632">SUM(D3037:D3040)</f>
        <v>0</v>
      </c>
    </row>
    <row r="3037" spans="1:4" s="38" customFormat="1" x14ac:dyDescent="0.2">
      <c r="A3037" s="53">
        <v>411100</v>
      </c>
      <c r="B3037" s="46" t="s">
        <v>84</v>
      </c>
      <c r="C3037" s="88">
        <v>1250000</v>
      </c>
      <c r="D3037" s="47">
        <v>0</v>
      </c>
    </row>
    <row r="3038" spans="1:4" s="38" customFormat="1" ht="37.5" x14ac:dyDescent="0.2">
      <c r="A3038" s="53">
        <v>411200</v>
      </c>
      <c r="B3038" s="46" t="s">
        <v>207</v>
      </c>
      <c r="C3038" s="88">
        <v>40000</v>
      </c>
      <c r="D3038" s="47">
        <v>0</v>
      </c>
    </row>
    <row r="3039" spans="1:4" s="38" customFormat="1" ht="37.5" x14ac:dyDescent="0.2">
      <c r="A3039" s="53">
        <v>411300</v>
      </c>
      <c r="B3039" s="46" t="s">
        <v>85</v>
      </c>
      <c r="C3039" s="88">
        <v>17900</v>
      </c>
      <c r="D3039" s="47">
        <v>0</v>
      </c>
    </row>
    <row r="3040" spans="1:4" s="38" customFormat="1" x14ac:dyDescent="0.2">
      <c r="A3040" s="53">
        <v>411400</v>
      </c>
      <c r="B3040" s="46" t="s">
        <v>86</v>
      </c>
      <c r="C3040" s="88">
        <v>17000</v>
      </c>
      <c r="D3040" s="47">
        <v>0</v>
      </c>
    </row>
    <row r="3041" spans="1:4" s="38" customFormat="1" ht="40.5" customHeight="1" x14ac:dyDescent="0.2">
      <c r="A3041" s="51">
        <v>412000</v>
      </c>
      <c r="B3041" s="48" t="s">
        <v>199</v>
      </c>
      <c r="C3041" s="89">
        <f t="shared" ref="C3041" si="633">SUM(C3042:C3055)</f>
        <v>517100</v>
      </c>
      <c r="D3041" s="89">
        <f t="shared" ref="D3041" si="634">SUM(D3042:D3055)</f>
        <v>0</v>
      </c>
    </row>
    <row r="3042" spans="1:4" s="38" customFormat="1" x14ac:dyDescent="0.2">
      <c r="A3042" s="53">
        <v>412100</v>
      </c>
      <c r="B3042" s="46" t="s">
        <v>87</v>
      </c>
      <c r="C3042" s="88">
        <v>3800</v>
      </c>
      <c r="D3042" s="47">
        <v>0</v>
      </c>
    </row>
    <row r="3043" spans="1:4" s="38" customFormat="1" ht="37.5" x14ac:dyDescent="0.2">
      <c r="A3043" s="53">
        <v>412200</v>
      </c>
      <c r="B3043" s="46" t="s">
        <v>208</v>
      </c>
      <c r="C3043" s="88">
        <v>28000</v>
      </c>
      <c r="D3043" s="47">
        <v>0</v>
      </c>
    </row>
    <row r="3044" spans="1:4" s="38" customFormat="1" x14ac:dyDescent="0.2">
      <c r="A3044" s="53">
        <v>412300</v>
      </c>
      <c r="B3044" s="46" t="s">
        <v>88</v>
      </c>
      <c r="C3044" s="88">
        <v>20000</v>
      </c>
      <c r="D3044" s="47">
        <v>0</v>
      </c>
    </row>
    <row r="3045" spans="1:4" s="38" customFormat="1" x14ac:dyDescent="0.2">
      <c r="A3045" s="53">
        <v>412500</v>
      </c>
      <c r="B3045" s="46" t="s">
        <v>90</v>
      </c>
      <c r="C3045" s="88">
        <v>12000</v>
      </c>
      <c r="D3045" s="47">
        <v>0</v>
      </c>
    </row>
    <row r="3046" spans="1:4" s="38" customFormat="1" x14ac:dyDescent="0.2">
      <c r="A3046" s="53">
        <v>412600</v>
      </c>
      <c r="B3046" s="46" t="s">
        <v>209</v>
      </c>
      <c r="C3046" s="88">
        <v>40000</v>
      </c>
      <c r="D3046" s="47">
        <v>0</v>
      </c>
    </row>
    <row r="3047" spans="1:4" s="38" customFormat="1" x14ac:dyDescent="0.2">
      <c r="A3047" s="53">
        <v>412700</v>
      </c>
      <c r="B3047" s="46" t="s">
        <v>196</v>
      </c>
      <c r="C3047" s="88">
        <v>25000</v>
      </c>
      <c r="D3047" s="47">
        <v>0</v>
      </c>
    </row>
    <row r="3048" spans="1:4" s="38" customFormat="1" x14ac:dyDescent="0.2">
      <c r="A3048" s="53">
        <v>412900</v>
      </c>
      <c r="B3048" s="46" t="s">
        <v>518</v>
      </c>
      <c r="C3048" s="88">
        <v>800</v>
      </c>
      <c r="D3048" s="47">
        <v>0</v>
      </c>
    </row>
    <row r="3049" spans="1:4" s="38" customFormat="1" x14ac:dyDescent="0.2">
      <c r="A3049" s="53">
        <v>412900</v>
      </c>
      <c r="B3049" s="83" t="s">
        <v>287</v>
      </c>
      <c r="C3049" s="88">
        <v>51500</v>
      </c>
      <c r="D3049" s="47">
        <v>0</v>
      </c>
    </row>
    <row r="3050" spans="1:4" s="38" customFormat="1" x14ac:dyDescent="0.2">
      <c r="A3050" s="53">
        <v>412900</v>
      </c>
      <c r="B3050" s="83" t="s">
        <v>304</v>
      </c>
      <c r="C3050" s="88">
        <v>2000</v>
      </c>
      <c r="D3050" s="47">
        <v>0</v>
      </c>
    </row>
    <row r="3051" spans="1:4" s="38" customFormat="1" ht="37.5" x14ac:dyDescent="0.2">
      <c r="A3051" s="53">
        <v>412900</v>
      </c>
      <c r="B3051" s="83" t="s">
        <v>305</v>
      </c>
      <c r="C3051" s="88">
        <v>2000</v>
      </c>
      <c r="D3051" s="47">
        <v>0</v>
      </c>
    </row>
    <row r="3052" spans="1:4" s="38" customFormat="1" ht="37.5" x14ac:dyDescent="0.2">
      <c r="A3052" s="53">
        <v>412900</v>
      </c>
      <c r="B3052" s="83" t="s">
        <v>306</v>
      </c>
      <c r="C3052" s="88">
        <v>2500</v>
      </c>
      <c r="D3052" s="47">
        <v>0</v>
      </c>
    </row>
    <row r="3053" spans="1:4" s="38" customFormat="1" x14ac:dyDescent="0.2">
      <c r="A3053" s="53">
        <v>412900</v>
      </c>
      <c r="B3053" s="46" t="s">
        <v>289</v>
      </c>
      <c r="C3053" s="88">
        <v>2000</v>
      </c>
      <c r="D3053" s="47">
        <v>0</v>
      </c>
    </row>
    <row r="3054" spans="1:4" s="38" customFormat="1" x14ac:dyDescent="0.2">
      <c r="A3054" s="53">
        <v>412900</v>
      </c>
      <c r="B3054" s="83" t="s">
        <v>637</v>
      </c>
      <c r="C3054" s="88">
        <v>327500</v>
      </c>
      <c r="D3054" s="47">
        <v>0</v>
      </c>
    </row>
    <row r="3055" spans="1:4" s="38" customFormat="1" x14ac:dyDescent="0.2">
      <c r="A3055" s="53">
        <v>412900</v>
      </c>
      <c r="B3055" s="83" t="s">
        <v>294</v>
      </c>
      <c r="C3055" s="88">
        <v>0</v>
      </c>
      <c r="D3055" s="47">
        <v>0</v>
      </c>
    </row>
    <row r="3056" spans="1:4" s="49" customFormat="1" ht="20.25" customHeight="1" x14ac:dyDescent="0.2">
      <c r="A3056" s="51">
        <v>415000</v>
      </c>
      <c r="B3056" s="43" t="s">
        <v>47</v>
      </c>
      <c r="C3056" s="89">
        <f t="shared" ref="C3056:D3056" si="635">C3057</f>
        <v>0</v>
      </c>
      <c r="D3056" s="89">
        <f t="shared" si="635"/>
        <v>0</v>
      </c>
    </row>
    <row r="3057" spans="1:4" s="38" customFormat="1" x14ac:dyDescent="0.2">
      <c r="A3057" s="53">
        <v>415200</v>
      </c>
      <c r="B3057" s="83" t="s">
        <v>251</v>
      </c>
      <c r="C3057" s="88">
        <v>0</v>
      </c>
      <c r="D3057" s="47">
        <v>0</v>
      </c>
    </row>
    <row r="3058" spans="1:4" s="49" customFormat="1" ht="39" x14ac:dyDescent="0.2">
      <c r="A3058" s="51">
        <v>418000</v>
      </c>
      <c r="B3058" s="48" t="s">
        <v>203</v>
      </c>
      <c r="C3058" s="89">
        <f t="shared" ref="C3058:D3058" si="636">C3059</f>
        <v>900</v>
      </c>
      <c r="D3058" s="89">
        <f t="shared" si="636"/>
        <v>0</v>
      </c>
    </row>
    <row r="3059" spans="1:4" s="38" customFormat="1" x14ac:dyDescent="0.2">
      <c r="A3059" s="53">
        <v>418400</v>
      </c>
      <c r="B3059" s="46" t="s">
        <v>141</v>
      </c>
      <c r="C3059" s="88">
        <v>900</v>
      </c>
      <c r="D3059" s="47">
        <v>0</v>
      </c>
    </row>
    <row r="3060" spans="1:4" s="38" customFormat="1" ht="40.5" customHeight="1" x14ac:dyDescent="0.2">
      <c r="A3060" s="51">
        <v>510000</v>
      </c>
      <c r="B3060" s="48" t="s">
        <v>146</v>
      </c>
      <c r="C3060" s="89">
        <f t="shared" ref="C3060" si="637">C3061+C3064</f>
        <v>13000</v>
      </c>
      <c r="D3060" s="89">
        <f t="shared" ref="D3060" si="638">D3061+D3064</f>
        <v>0</v>
      </c>
    </row>
    <row r="3061" spans="1:4" s="38" customFormat="1" ht="19.5" x14ac:dyDescent="0.2">
      <c r="A3061" s="51">
        <v>511000</v>
      </c>
      <c r="B3061" s="48" t="s">
        <v>147</v>
      </c>
      <c r="C3061" s="89">
        <f t="shared" ref="C3061" si="639">SUM(C3062:C3063)</f>
        <v>8000</v>
      </c>
      <c r="D3061" s="89">
        <f t="shared" ref="D3061" si="640">SUM(D3062:D3063)</f>
        <v>0</v>
      </c>
    </row>
    <row r="3062" spans="1:4" s="38" customFormat="1" x14ac:dyDescent="0.2">
      <c r="A3062" s="53">
        <v>511300</v>
      </c>
      <c r="B3062" s="46" t="s">
        <v>150</v>
      </c>
      <c r="C3062" s="88">
        <v>8000</v>
      </c>
      <c r="D3062" s="47">
        <v>0</v>
      </c>
    </row>
    <row r="3063" spans="1:4" s="38" customFormat="1" x14ac:dyDescent="0.2">
      <c r="A3063" s="53">
        <v>511700</v>
      </c>
      <c r="B3063" s="46" t="s">
        <v>153</v>
      </c>
      <c r="C3063" s="88">
        <v>0</v>
      </c>
      <c r="D3063" s="47">
        <v>0</v>
      </c>
    </row>
    <row r="3064" spans="1:4" s="49" customFormat="1" ht="39" x14ac:dyDescent="0.2">
      <c r="A3064" s="51">
        <v>516000</v>
      </c>
      <c r="B3064" s="48" t="s">
        <v>157</v>
      </c>
      <c r="C3064" s="89">
        <f t="shared" ref="C3064:D3064" si="641">C3065</f>
        <v>5000</v>
      </c>
      <c r="D3064" s="89">
        <f t="shared" si="641"/>
        <v>0</v>
      </c>
    </row>
    <row r="3065" spans="1:4" s="38" customFormat="1" x14ac:dyDescent="0.2">
      <c r="A3065" s="53">
        <v>516100</v>
      </c>
      <c r="B3065" s="46" t="s">
        <v>157</v>
      </c>
      <c r="C3065" s="88">
        <v>5000</v>
      </c>
      <c r="D3065" s="47">
        <v>0</v>
      </c>
    </row>
    <row r="3066" spans="1:4" s="49" customFormat="1" ht="19.5" x14ac:dyDescent="0.2">
      <c r="A3066" s="51">
        <v>630000</v>
      </c>
      <c r="B3066" s="48" t="s">
        <v>184</v>
      </c>
      <c r="C3066" s="89">
        <f>0+C3067</f>
        <v>0</v>
      </c>
      <c r="D3066" s="89">
        <f>0+D3067</f>
        <v>0</v>
      </c>
    </row>
    <row r="3067" spans="1:4" s="49" customFormat="1" ht="19.5" x14ac:dyDescent="0.2">
      <c r="A3067" s="51">
        <v>638000</v>
      </c>
      <c r="B3067" s="48" t="s">
        <v>121</v>
      </c>
      <c r="C3067" s="89">
        <f t="shared" ref="C3067:D3067" si="642">+C3068</f>
        <v>0</v>
      </c>
      <c r="D3067" s="89">
        <f t="shared" si="642"/>
        <v>0</v>
      </c>
    </row>
    <row r="3068" spans="1:4" s="38" customFormat="1" x14ac:dyDescent="0.2">
      <c r="A3068" s="53">
        <v>638100</v>
      </c>
      <c r="B3068" s="46" t="s">
        <v>189</v>
      </c>
      <c r="C3068" s="88">
        <v>0</v>
      </c>
      <c r="D3068" s="47">
        <v>0</v>
      </c>
    </row>
    <row r="3069" spans="1:4" s="38" customFormat="1" x14ac:dyDescent="0.2">
      <c r="A3069" s="90"/>
      <c r="B3069" s="85" t="s">
        <v>222</v>
      </c>
      <c r="C3069" s="91">
        <f>C3035+C3060+0+C3066</f>
        <v>1855900</v>
      </c>
      <c r="D3069" s="91">
        <f>D3035+D3060+0+D3066</f>
        <v>0</v>
      </c>
    </row>
    <row r="3070" spans="1:4" s="38" customFormat="1" x14ac:dyDescent="0.2">
      <c r="A3070" s="33"/>
      <c r="B3070" s="34"/>
      <c r="C3070" s="82"/>
      <c r="D3070" s="82"/>
    </row>
    <row r="3071" spans="1:4" s="38" customFormat="1" x14ac:dyDescent="0.2">
      <c r="A3071" s="55"/>
      <c r="B3071" s="34"/>
      <c r="C3071" s="88"/>
      <c r="D3071" s="88"/>
    </row>
    <row r="3072" spans="1:4" s="38" customFormat="1" ht="19.5" x14ac:dyDescent="0.2">
      <c r="A3072" s="50" t="s">
        <v>638</v>
      </c>
      <c r="B3072" s="48"/>
      <c r="C3072" s="88"/>
      <c r="D3072" s="88"/>
    </row>
    <row r="3073" spans="1:4" s="38" customFormat="1" ht="19.5" x14ac:dyDescent="0.2">
      <c r="A3073" s="50" t="s">
        <v>235</v>
      </c>
      <c r="B3073" s="48"/>
      <c r="C3073" s="88"/>
      <c r="D3073" s="88"/>
    </row>
    <row r="3074" spans="1:4" s="38" customFormat="1" ht="19.5" x14ac:dyDescent="0.2">
      <c r="A3074" s="50" t="s">
        <v>397</v>
      </c>
      <c r="B3074" s="48"/>
      <c r="C3074" s="88"/>
      <c r="D3074" s="88"/>
    </row>
    <row r="3075" spans="1:4" s="38" customFormat="1" ht="19.5" x14ac:dyDescent="0.2">
      <c r="A3075" s="50" t="s">
        <v>517</v>
      </c>
      <c r="B3075" s="48"/>
      <c r="C3075" s="88"/>
      <c r="D3075" s="88"/>
    </row>
    <row r="3076" spans="1:4" s="38" customFormat="1" x14ac:dyDescent="0.2">
      <c r="A3076" s="50"/>
      <c r="B3076" s="41"/>
      <c r="C3076" s="82"/>
      <c r="D3076" s="82"/>
    </row>
    <row r="3077" spans="1:4" s="38" customFormat="1" ht="20.25" customHeight="1" x14ac:dyDescent="0.2">
      <c r="A3077" s="51">
        <v>410000</v>
      </c>
      <c r="B3077" s="43" t="s">
        <v>83</v>
      </c>
      <c r="C3077" s="89">
        <f t="shared" ref="C3077" si="643">C3078+C3083</f>
        <v>634400</v>
      </c>
      <c r="D3077" s="89">
        <f t="shared" ref="D3077" si="644">D3078+D3083</f>
        <v>0</v>
      </c>
    </row>
    <row r="3078" spans="1:4" s="38" customFormat="1" ht="19.5" x14ac:dyDescent="0.2">
      <c r="A3078" s="51">
        <v>411000</v>
      </c>
      <c r="B3078" s="43" t="s">
        <v>194</v>
      </c>
      <c r="C3078" s="89">
        <f t="shared" ref="C3078" si="645">SUM(C3079:C3082)</f>
        <v>523300</v>
      </c>
      <c r="D3078" s="89">
        <f t="shared" ref="D3078" si="646">SUM(D3079:D3082)</f>
        <v>0</v>
      </c>
    </row>
    <row r="3079" spans="1:4" s="38" customFormat="1" x14ac:dyDescent="0.2">
      <c r="A3079" s="53">
        <v>411100</v>
      </c>
      <c r="B3079" s="46" t="s">
        <v>84</v>
      </c>
      <c r="C3079" s="88">
        <v>490100</v>
      </c>
      <c r="D3079" s="47">
        <v>0</v>
      </c>
    </row>
    <row r="3080" spans="1:4" s="38" customFormat="1" ht="37.5" x14ac:dyDescent="0.2">
      <c r="A3080" s="53">
        <v>411200</v>
      </c>
      <c r="B3080" s="46" t="s">
        <v>207</v>
      </c>
      <c r="C3080" s="88">
        <v>26300</v>
      </c>
      <c r="D3080" s="47">
        <v>0</v>
      </c>
    </row>
    <row r="3081" spans="1:4" s="38" customFormat="1" ht="37.5" x14ac:dyDescent="0.2">
      <c r="A3081" s="53">
        <v>411300</v>
      </c>
      <c r="B3081" s="46" t="s">
        <v>85</v>
      </c>
      <c r="C3081" s="88">
        <v>1900</v>
      </c>
      <c r="D3081" s="47">
        <v>0</v>
      </c>
    </row>
    <row r="3082" spans="1:4" s="38" customFormat="1" x14ac:dyDescent="0.2">
      <c r="A3082" s="53">
        <v>411400</v>
      </c>
      <c r="B3082" s="46" t="s">
        <v>86</v>
      </c>
      <c r="C3082" s="88">
        <v>5000</v>
      </c>
      <c r="D3082" s="47">
        <v>0</v>
      </c>
    </row>
    <row r="3083" spans="1:4" s="38" customFormat="1" ht="19.5" x14ac:dyDescent="0.2">
      <c r="A3083" s="51">
        <v>412000</v>
      </c>
      <c r="B3083" s="48" t="s">
        <v>199</v>
      </c>
      <c r="C3083" s="89">
        <f>SUM(C3084:C3095)</f>
        <v>111100</v>
      </c>
      <c r="D3083" s="89">
        <f>SUM(D3084:D3095)</f>
        <v>0</v>
      </c>
    </row>
    <row r="3084" spans="1:4" s="38" customFormat="1" x14ac:dyDescent="0.2">
      <c r="A3084" s="53">
        <v>412100</v>
      </c>
      <c r="B3084" s="46" t="s">
        <v>87</v>
      </c>
      <c r="C3084" s="88">
        <v>63000</v>
      </c>
      <c r="D3084" s="47">
        <v>0</v>
      </c>
    </row>
    <row r="3085" spans="1:4" s="38" customFormat="1" ht="37.5" x14ac:dyDescent="0.2">
      <c r="A3085" s="53">
        <v>412200</v>
      </c>
      <c r="B3085" s="46" t="s">
        <v>208</v>
      </c>
      <c r="C3085" s="88">
        <v>21900</v>
      </c>
      <c r="D3085" s="47">
        <v>0</v>
      </c>
    </row>
    <row r="3086" spans="1:4" s="38" customFormat="1" x14ac:dyDescent="0.2">
      <c r="A3086" s="53">
        <v>412300</v>
      </c>
      <c r="B3086" s="46" t="s">
        <v>88</v>
      </c>
      <c r="C3086" s="88">
        <v>2500</v>
      </c>
      <c r="D3086" s="47">
        <v>0</v>
      </c>
    </row>
    <row r="3087" spans="1:4" s="38" customFormat="1" x14ac:dyDescent="0.2">
      <c r="A3087" s="53">
        <v>412500</v>
      </c>
      <c r="B3087" s="46" t="s">
        <v>90</v>
      </c>
      <c r="C3087" s="88">
        <v>3500</v>
      </c>
      <c r="D3087" s="47">
        <v>0</v>
      </c>
    </row>
    <row r="3088" spans="1:4" s="38" customFormat="1" x14ac:dyDescent="0.2">
      <c r="A3088" s="53">
        <v>412600</v>
      </c>
      <c r="B3088" s="46" t="s">
        <v>209</v>
      </c>
      <c r="C3088" s="88">
        <v>5000</v>
      </c>
      <c r="D3088" s="47">
        <v>0</v>
      </c>
    </row>
    <row r="3089" spans="1:4" s="38" customFormat="1" x14ac:dyDescent="0.2">
      <c r="A3089" s="53">
        <v>412700</v>
      </c>
      <c r="B3089" s="46" t="s">
        <v>196</v>
      </c>
      <c r="C3089" s="88">
        <v>10000</v>
      </c>
      <c r="D3089" s="47">
        <v>0</v>
      </c>
    </row>
    <row r="3090" spans="1:4" s="38" customFormat="1" x14ac:dyDescent="0.2">
      <c r="A3090" s="53">
        <v>412900</v>
      </c>
      <c r="B3090" s="83" t="s">
        <v>518</v>
      </c>
      <c r="C3090" s="88">
        <v>300</v>
      </c>
      <c r="D3090" s="47">
        <v>0</v>
      </c>
    </row>
    <row r="3091" spans="1:4" s="38" customFormat="1" x14ac:dyDescent="0.2">
      <c r="A3091" s="53">
        <v>412900</v>
      </c>
      <c r="B3091" s="83" t="s">
        <v>287</v>
      </c>
      <c r="C3091" s="88">
        <v>900</v>
      </c>
      <c r="D3091" s="47">
        <v>0</v>
      </c>
    </row>
    <row r="3092" spans="1:4" s="38" customFormat="1" x14ac:dyDescent="0.2">
      <c r="A3092" s="53">
        <v>412900</v>
      </c>
      <c r="B3092" s="83" t="s">
        <v>304</v>
      </c>
      <c r="C3092" s="88">
        <v>400</v>
      </c>
      <c r="D3092" s="47">
        <v>0</v>
      </c>
    </row>
    <row r="3093" spans="1:4" s="38" customFormat="1" ht="37.5" x14ac:dyDescent="0.2">
      <c r="A3093" s="53">
        <v>412900</v>
      </c>
      <c r="B3093" s="83" t="s">
        <v>305</v>
      </c>
      <c r="C3093" s="88">
        <v>1800</v>
      </c>
      <c r="D3093" s="47">
        <v>0</v>
      </c>
    </row>
    <row r="3094" spans="1:4" s="38" customFormat="1" ht="37.5" x14ac:dyDescent="0.2">
      <c r="A3094" s="53">
        <v>412900</v>
      </c>
      <c r="B3094" s="83" t="s">
        <v>306</v>
      </c>
      <c r="C3094" s="88">
        <v>1200</v>
      </c>
      <c r="D3094" s="47">
        <v>0</v>
      </c>
    </row>
    <row r="3095" spans="1:4" s="38" customFormat="1" x14ac:dyDescent="0.2">
      <c r="A3095" s="53">
        <v>412900</v>
      </c>
      <c r="B3095" s="46" t="s">
        <v>289</v>
      </c>
      <c r="C3095" s="88">
        <v>600</v>
      </c>
      <c r="D3095" s="47">
        <v>0</v>
      </c>
    </row>
    <row r="3096" spans="1:4" s="38" customFormat="1" ht="19.5" x14ac:dyDescent="0.2">
      <c r="A3096" s="51">
        <v>510000</v>
      </c>
      <c r="B3096" s="48" t="s">
        <v>146</v>
      </c>
      <c r="C3096" s="89">
        <f>C3097+0</f>
        <v>3000</v>
      </c>
      <c r="D3096" s="89">
        <f>D3097+0</f>
        <v>0</v>
      </c>
    </row>
    <row r="3097" spans="1:4" s="38" customFormat="1" ht="19.5" x14ac:dyDescent="0.2">
      <c r="A3097" s="51">
        <v>511000</v>
      </c>
      <c r="B3097" s="48" t="s">
        <v>147</v>
      </c>
      <c r="C3097" s="89">
        <f>SUM(C3098:C3098)</f>
        <v>3000</v>
      </c>
      <c r="D3097" s="89">
        <f>SUM(D3098:D3098)</f>
        <v>0</v>
      </c>
    </row>
    <row r="3098" spans="1:4" s="38" customFormat="1" x14ac:dyDescent="0.2">
      <c r="A3098" s="53">
        <v>511300</v>
      </c>
      <c r="B3098" s="46" t="s">
        <v>150</v>
      </c>
      <c r="C3098" s="88">
        <v>3000</v>
      </c>
      <c r="D3098" s="47">
        <v>0</v>
      </c>
    </row>
    <row r="3099" spans="1:4" s="38" customFormat="1" x14ac:dyDescent="0.2">
      <c r="A3099" s="92"/>
      <c r="B3099" s="85" t="s">
        <v>222</v>
      </c>
      <c r="C3099" s="91">
        <f>C3077+C3096+0</f>
        <v>637400</v>
      </c>
      <c r="D3099" s="91">
        <f>D3077+D3096+0</f>
        <v>0</v>
      </c>
    </row>
    <row r="3100" spans="1:4" s="38" customFormat="1" ht="19.5" x14ac:dyDescent="0.2">
      <c r="A3100" s="96"/>
      <c r="B3100" s="48"/>
      <c r="C3100" s="88"/>
      <c r="D3100" s="88"/>
    </row>
    <row r="3101" spans="1:4" s="38" customFormat="1" x14ac:dyDescent="0.2">
      <c r="A3101" s="55"/>
      <c r="B3101" s="34"/>
      <c r="C3101" s="88"/>
      <c r="D3101" s="88"/>
    </row>
    <row r="3102" spans="1:4" s="38" customFormat="1" ht="19.5" x14ac:dyDescent="0.2">
      <c r="A3102" s="50" t="s">
        <v>639</v>
      </c>
      <c r="B3102" s="48"/>
      <c r="C3102" s="88"/>
      <c r="D3102" s="88"/>
    </row>
    <row r="3103" spans="1:4" s="38" customFormat="1" ht="19.5" x14ac:dyDescent="0.2">
      <c r="A3103" s="50" t="s">
        <v>235</v>
      </c>
      <c r="B3103" s="48"/>
      <c r="C3103" s="88"/>
      <c r="D3103" s="88"/>
    </row>
    <row r="3104" spans="1:4" s="38" customFormat="1" ht="19.5" x14ac:dyDescent="0.2">
      <c r="A3104" s="50" t="s">
        <v>398</v>
      </c>
      <c r="B3104" s="48"/>
      <c r="C3104" s="88"/>
      <c r="D3104" s="88"/>
    </row>
    <row r="3105" spans="1:4" s="38" customFormat="1" ht="19.5" x14ac:dyDescent="0.2">
      <c r="A3105" s="50" t="s">
        <v>517</v>
      </c>
      <c r="B3105" s="48"/>
      <c r="C3105" s="88"/>
      <c r="D3105" s="88"/>
    </row>
    <row r="3106" spans="1:4" s="38" customFormat="1" x14ac:dyDescent="0.2">
      <c r="A3106" s="50"/>
      <c r="B3106" s="41"/>
      <c r="C3106" s="82"/>
      <c r="D3106" s="82"/>
    </row>
    <row r="3107" spans="1:4" s="38" customFormat="1" ht="20.25" customHeight="1" x14ac:dyDescent="0.2">
      <c r="A3107" s="51">
        <v>410000</v>
      </c>
      <c r="B3107" s="43" t="s">
        <v>83</v>
      </c>
      <c r="C3107" s="89">
        <f t="shared" ref="C3107" si="647">C3108+C3113</f>
        <v>941500</v>
      </c>
      <c r="D3107" s="89">
        <f t="shared" ref="D3107" si="648">D3108+D3113</f>
        <v>0</v>
      </c>
    </row>
    <row r="3108" spans="1:4" s="38" customFormat="1" ht="19.5" x14ac:dyDescent="0.2">
      <c r="A3108" s="51">
        <v>411000</v>
      </c>
      <c r="B3108" s="43" t="s">
        <v>194</v>
      </c>
      <c r="C3108" s="89">
        <f t="shared" ref="C3108" si="649">SUM(C3109:C3112)</f>
        <v>877200</v>
      </c>
      <c r="D3108" s="89">
        <f t="shared" ref="D3108" si="650">SUM(D3109:D3112)</f>
        <v>0</v>
      </c>
    </row>
    <row r="3109" spans="1:4" s="38" customFormat="1" x14ac:dyDescent="0.2">
      <c r="A3109" s="53">
        <v>411100</v>
      </c>
      <c r="B3109" s="46" t="s">
        <v>84</v>
      </c>
      <c r="C3109" s="88">
        <v>832000</v>
      </c>
      <c r="D3109" s="47">
        <v>0</v>
      </c>
    </row>
    <row r="3110" spans="1:4" s="38" customFormat="1" ht="37.5" x14ac:dyDescent="0.2">
      <c r="A3110" s="53">
        <v>411200</v>
      </c>
      <c r="B3110" s="46" t="s">
        <v>207</v>
      </c>
      <c r="C3110" s="88">
        <v>30200</v>
      </c>
      <c r="D3110" s="47">
        <v>0</v>
      </c>
    </row>
    <row r="3111" spans="1:4" s="38" customFormat="1" ht="37.5" x14ac:dyDescent="0.2">
      <c r="A3111" s="53">
        <v>411300</v>
      </c>
      <c r="B3111" s="46" t="s">
        <v>85</v>
      </c>
      <c r="C3111" s="88">
        <v>5000</v>
      </c>
      <c r="D3111" s="47">
        <v>0</v>
      </c>
    </row>
    <row r="3112" spans="1:4" s="38" customFormat="1" x14ac:dyDescent="0.2">
      <c r="A3112" s="53">
        <v>411400</v>
      </c>
      <c r="B3112" s="46" t="s">
        <v>86</v>
      </c>
      <c r="C3112" s="88">
        <v>10000</v>
      </c>
      <c r="D3112" s="47">
        <v>0</v>
      </c>
    </row>
    <row r="3113" spans="1:4" s="38" customFormat="1" ht="40.5" customHeight="1" x14ac:dyDescent="0.2">
      <c r="A3113" s="51">
        <v>412000</v>
      </c>
      <c r="B3113" s="48" t="s">
        <v>199</v>
      </c>
      <c r="C3113" s="89">
        <f t="shared" ref="C3113" si="651">SUM(C3114:C3124)</f>
        <v>64300</v>
      </c>
      <c r="D3113" s="89">
        <f t="shared" ref="D3113" si="652">SUM(D3114:D3124)</f>
        <v>0</v>
      </c>
    </row>
    <row r="3114" spans="1:4" s="38" customFormat="1" ht="37.5" x14ac:dyDescent="0.2">
      <c r="A3114" s="53">
        <v>412200</v>
      </c>
      <c r="B3114" s="46" t="s">
        <v>208</v>
      </c>
      <c r="C3114" s="88">
        <v>35500</v>
      </c>
      <c r="D3114" s="47">
        <v>0</v>
      </c>
    </row>
    <row r="3115" spans="1:4" s="38" customFormat="1" x14ac:dyDescent="0.2">
      <c r="A3115" s="53">
        <v>412300</v>
      </c>
      <c r="B3115" s="46" t="s">
        <v>88</v>
      </c>
      <c r="C3115" s="88">
        <v>10600</v>
      </c>
      <c r="D3115" s="47">
        <v>0</v>
      </c>
    </row>
    <row r="3116" spans="1:4" s="38" customFormat="1" x14ac:dyDescent="0.2">
      <c r="A3116" s="53">
        <v>412500</v>
      </c>
      <c r="B3116" s="46" t="s">
        <v>90</v>
      </c>
      <c r="C3116" s="88">
        <v>5200</v>
      </c>
      <c r="D3116" s="47">
        <v>0</v>
      </c>
    </row>
    <row r="3117" spans="1:4" s="38" customFormat="1" x14ac:dyDescent="0.2">
      <c r="A3117" s="53">
        <v>412600</v>
      </c>
      <c r="B3117" s="46" t="s">
        <v>209</v>
      </c>
      <c r="C3117" s="88">
        <v>2200</v>
      </c>
      <c r="D3117" s="47">
        <v>0</v>
      </c>
    </row>
    <row r="3118" spans="1:4" s="38" customFormat="1" x14ac:dyDescent="0.2">
      <c r="A3118" s="53">
        <v>412700</v>
      </c>
      <c r="B3118" s="46" t="s">
        <v>196</v>
      </c>
      <c r="C3118" s="88">
        <v>2700</v>
      </c>
      <c r="D3118" s="47">
        <v>0</v>
      </c>
    </row>
    <row r="3119" spans="1:4" s="38" customFormat="1" x14ac:dyDescent="0.2">
      <c r="A3119" s="53">
        <v>412900</v>
      </c>
      <c r="B3119" s="83" t="s">
        <v>518</v>
      </c>
      <c r="C3119" s="88">
        <v>0</v>
      </c>
      <c r="D3119" s="47">
        <v>0</v>
      </c>
    </row>
    <row r="3120" spans="1:4" s="38" customFormat="1" x14ac:dyDescent="0.2">
      <c r="A3120" s="53">
        <v>412900</v>
      </c>
      <c r="B3120" s="83" t="s">
        <v>287</v>
      </c>
      <c r="C3120" s="88">
        <v>1600</v>
      </c>
      <c r="D3120" s="47">
        <v>0</v>
      </c>
    </row>
    <row r="3121" spans="1:4" s="38" customFormat="1" x14ac:dyDescent="0.2">
      <c r="A3121" s="53">
        <v>412900</v>
      </c>
      <c r="B3121" s="83" t="s">
        <v>304</v>
      </c>
      <c r="C3121" s="88">
        <v>700</v>
      </c>
      <c r="D3121" s="47">
        <v>0</v>
      </c>
    </row>
    <row r="3122" spans="1:4" s="38" customFormat="1" ht="37.5" x14ac:dyDescent="0.2">
      <c r="A3122" s="53">
        <v>412900</v>
      </c>
      <c r="B3122" s="83" t="s">
        <v>305</v>
      </c>
      <c r="C3122" s="88">
        <v>400</v>
      </c>
      <c r="D3122" s="47">
        <v>0</v>
      </c>
    </row>
    <row r="3123" spans="1:4" s="38" customFormat="1" ht="37.5" x14ac:dyDescent="0.2">
      <c r="A3123" s="53">
        <v>412900</v>
      </c>
      <c r="B3123" s="83" t="s">
        <v>306</v>
      </c>
      <c r="C3123" s="88">
        <v>1500</v>
      </c>
      <c r="D3123" s="47">
        <v>0</v>
      </c>
    </row>
    <row r="3124" spans="1:4" s="38" customFormat="1" x14ac:dyDescent="0.2">
      <c r="A3124" s="53">
        <v>412900</v>
      </c>
      <c r="B3124" s="46" t="s">
        <v>289</v>
      </c>
      <c r="C3124" s="88">
        <v>3900</v>
      </c>
      <c r="D3124" s="47">
        <v>0</v>
      </c>
    </row>
    <row r="3125" spans="1:4" s="49" customFormat="1" ht="40.5" customHeight="1" x14ac:dyDescent="0.2">
      <c r="A3125" s="51">
        <v>510000</v>
      </c>
      <c r="B3125" s="48" t="s">
        <v>146</v>
      </c>
      <c r="C3125" s="89">
        <f t="shared" ref="C3125:D3126" si="653">C3126</f>
        <v>2000</v>
      </c>
      <c r="D3125" s="89">
        <f t="shared" si="653"/>
        <v>0</v>
      </c>
    </row>
    <row r="3126" spans="1:4" s="49" customFormat="1" ht="19.5" x14ac:dyDescent="0.2">
      <c r="A3126" s="51">
        <v>511000</v>
      </c>
      <c r="B3126" s="48" t="s">
        <v>147</v>
      </c>
      <c r="C3126" s="89">
        <f t="shared" si="653"/>
        <v>2000</v>
      </c>
      <c r="D3126" s="89">
        <f>D3127</f>
        <v>0</v>
      </c>
    </row>
    <row r="3127" spans="1:4" s="38" customFormat="1" x14ac:dyDescent="0.2">
      <c r="A3127" s="53">
        <v>511300</v>
      </c>
      <c r="B3127" s="46" t="s">
        <v>150</v>
      </c>
      <c r="C3127" s="88">
        <v>2000</v>
      </c>
      <c r="D3127" s="47">
        <v>0</v>
      </c>
    </row>
    <row r="3128" spans="1:4" s="49" customFormat="1" ht="19.5" x14ac:dyDescent="0.2">
      <c r="A3128" s="51">
        <v>630000</v>
      </c>
      <c r="B3128" s="48" t="s">
        <v>184</v>
      </c>
      <c r="C3128" s="89">
        <f>0+C3129</f>
        <v>2000</v>
      </c>
      <c r="D3128" s="89">
        <f>0+D3129</f>
        <v>0</v>
      </c>
    </row>
    <row r="3129" spans="1:4" s="49" customFormat="1" ht="19.5" x14ac:dyDescent="0.2">
      <c r="A3129" s="51">
        <v>638000</v>
      </c>
      <c r="B3129" s="48" t="s">
        <v>121</v>
      </c>
      <c r="C3129" s="89">
        <f t="shared" ref="C3129:D3129" si="654">C3130</f>
        <v>2000</v>
      </c>
      <c r="D3129" s="89">
        <f t="shared" si="654"/>
        <v>0</v>
      </c>
    </row>
    <row r="3130" spans="1:4" s="38" customFormat="1" x14ac:dyDescent="0.2">
      <c r="A3130" s="53">
        <v>638100</v>
      </c>
      <c r="B3130" s="46" t="s">
        <v>189</v>
      </c>
      <c r="C3130" s="88">
        <v>2000</v>
      </c>
      <c r="D3130" s="47">
        <v>0</v>
      </c>
    </row>
    <row r="3131" spans="1:4" s="38" customFormat="1" x14ac:dyDescent="0.2">
      <c r="A3131" s="92"/>
      <c r="B3131" s="85" t="s">
        <v>222</v>
      </c>
      <c r="C3131" s="91">
        <f>C3107+C3125+C3128</f>
        <v>945500</v>
      </c>
      <c r="D3131" s="91">
        <f>D3107+D3125+D3128</f>
        <v>0</v>
      </c>
    </row>
    <row r="3132" spans="1:4" s="38" customFormat="1" x14ac:dyDescent="0.2">
      <c r="A3132" s="57"/>
      <c r="B3132" s="34"/>
      <c r="C3132" s="82"/>
      <c r="D3132" s="82"/>
    </row>
    <row r="3133" spans="1:4" s="38" customFormat="1" x14ac:dyDescent="0.2">
      <c r="A3133" s="55"/>
      <c r="B3133" s="34"/>
      <c r="C3133" s="82"/>
      <c r="D3133" s="82"/>
    </row>
    <row r="3134" spans="1:4" s="38" customFormat="1" ht="19.5" x14ac:dyDescent="0.2">
      <c r="A3134" s="50" t="s">
        <v>640</v>
      </c>
      <c r="B3134" s="48"/>
      <c r="C3134" s="88"/>
      <c r="D3134" s="88"/>
    </row>
    <row r="3135" spans="1:4" s="38" customFormat="1" ht="19.5" x14ac:dyDescent="0.2">
      <c r="A3135" s="50" t="s">
        <v>235</v>
      </c>
      <c r="B3135" s="48"/>
      <c r="C3135" s="88"/>
      <c r="D3135" s="88"/>
    </row>
    <row r="3136" spans="1:4" s="38" customFormat="1" ht="19.5" x14ac:dyDescent="0.2">
      <c r="A3136" s="50" t="s">
        <v>399</v>
      </c>
      <c r="B3136" s="48"/>
      <c r="C3136" s="88"/>
      <c r="D3136" s="88"/>
    </row>
    <row r="3137" spans="1:4" s="38" customFormat="1" ht="19.5" x14ac:dyDescent="0.2">
      <c r="A3137" s="50" t="s">
        <v>517</v>
      </c>
      <c r="B3137" s="48"/>
      <c r="C3137" s="88"/>
      <c r="D3137" s="88"/>
    </row>
    <row r="3138" spans="1:4" s="38" customFormat="1" x14ac:dyDescent="0.2">
      <c r="A3138" s="50"/>
      <c r="B3138" s="41"/>
      <c r="C3138" s="82"/>
      <c r="D3138" s="82"/>
    </row>
    <row r="3139" spans="1:4" s="38" customFormat="1" ht="20.25" customHeight="1" x14ac:dyDescent="0.2">
      <c r="A3139" s="51">
        <v>410000</v>
      </c>
      <c r="B3139" s="43" t="s">
        <v>83</v>
      </c>
      <c r="C3139" s="89">
        <f t="shared" ref="C3139" si="655">C3140+C3145</f>
        <v>2274700</v>
      </c>
      <c r="D3139" s="89">
        <f t="shared" ref="D3139" si="656">D3140+D3145</f>
        <v>0</v>
      </c>
    </row>
    <row r="3140" spans="1:4" s="38" customFormat="1" ht="19.5" x14ac:dyDescent="0.2">
      <c r="A3140" s="51">
        <v>411000</v>
      </c>
      <c r="B3140" s="43" t="s">
        <v>194</v>
      </c>
      <c r="C3140" s="89">
        <f t="shared" ref="C3140" si="657">SUM(C3141:C3144)</f>
        <v>2026500</v>
      </c>
      <c r="D3140" s="89">
        <f t="shared" ref="D3140" si="658">SUM(D3141:D3144)</f>
        <v>0</v>
      </c>
    </row>
    <row r="3141" spans="1:4" s="38" customFormat="1" x14ac:dyDescent="0.2">
      <c r="A3141" s="53">
        <v>411100</v>
      </c>
      <c r="B3141" s="46" t="s">
        <v>84</v>
      </c>
      <c r="C3141" s="88">
        <v>1903000</v>
      </c>
      <c r="D3141" s="47">
        <v>0</v>
      </c>
    </row>
    <row r="3142" spans="1:4" s="38" customFormat="1" ht="37.5" x14ac:dyDescent="0.2">
      <c r="A3142" s="53">
        <v>411200</v>
      </c>
      <c r="B3142" s="46" t="s">
        <v>207</v>
      </c>
      <c r="C3142" s="88">
        <v>67000</v>
      </c>
      <c r="D3142" s="47">
        <v>0</v>
      </c>
    </row>
    <row r="3143" spans="1:4" s="38" customFormat="1" ht="37.5" x14ac:dyDescent="0.2">
      <c r="A3143" s="53">
        <v>411300</v>
      </c>
      <c r="B3143" s="46" t="s">
        <v>85</v>
      </c>
      <c r="C3143" s="88">
        <v>50000</v>
      </c>
      <c r="D3143" s="47">
        <v>0</v>
      </c>
    </row>
    <row r="3144" spans="1:4" s="38" customFormat="1" x14ac:dyDescent="0.2">
      <c r="A3144" s="53">
        <v>411400</v>
      </c>
      <c r="B3144" s="46" t="s">
        <v>86</v>
      </c>
      <c r="C3144" s="88">
        <v>6500</v>
      </c>
      <c r="D3144" s="47">
        <v>0</v>
      </c>
    </row>
    <row r="3145" spans="1:4" s="38" customFormat="1" ht="40.5" customHeight="1" x14ac:dyDescent="0.2">
      <c r="A3145" s="51">
        <v>412000</v>
      </c>
      <c r="B3145" s="48" t="s">
        <v>199</v>
      </c>
      <c r="C3145" s="89">
        <f>SUM(C3146:C3154)</f>
        <v>248200</v>
      </c>
      <c r="D3145" s="89">
        <f>SUM(D3146:D3154)</f>
        <v>0</v>
      </c>
    </row>
    <row r="3146" spans="1:4" s="38" customFormat="1" ht="37.5" x14ac:dyDescent="0.2">
      <c r="A3146" s="53">
        <v>412200</v>
      </c>
      <c r="B3146" s="46" t="s">
        <v>208</v>
      </c>
      <c r="C3146" s="88">
        <v>182000</v>
      </c>
      <c r="D3146" s="47">
        <v>0</v>
      </c>
    </row>
    <row r="3147" spans="1:4" s="38" customFormat="1" x14ac:dyDescent="0.2">
      <c r="A3147" s="53">
        <v>412300</v>
      </c>
      <c r="B3147" s="46" t="s">
        <v>88</v>
      </c>
      <c r="C3147" s="88">
        <v>23000</v>
      </c>
      <c r="D3147" s="47">
        <v>0</v>
      </c>
    </row>
    <row r="3148" spans="1:4" s="38" customFormat="1" x14ac:dyDescent="0.2">
      <c r="A3148" s="53">
        <v>412500</v>
      </c>
      <c r="B3148" s="46" t="s">
        <v>90</v>
      </c>
      <c r="C3148" s="88">
        <v>6000</v>
      </c>
      <c r="D3148" s="47">
        <v>0</v>
      </c>
    </row>
    <row r="3149" spans="1:4" s="38" customFormat="1" x14ac:dyDescent="0.2">
      <c r="A3149" s="53">
        <v>412600</v>
      </c>
      <c r="B3149" s="46" t="s">
        <v>209</v>
      </c>
      <c r="C3149" s="88">
        <v>2000</v>
      </c>
      <c r="D3149" s="47">
        <v>0</v>
      </c>
    </row>
    <row r="3150" spans="1:4" s="38" customFormat="1" x14ac:dyDescent="0.2">
      <c r="A3150" s="53">
        <v>412700</v>
      </c>
      <c r="B3150" s="46" t="s">
        <v>196</v>
      </c>
      <c r="C3150" s="88">
        <v>6000</v>
      </c>
      <c r="D3150" s="47">
        <v>0</v>
      </c>
    </row>
    <row r="3151" spans="1:4" s="38" customFormat="1" x14ac:dyDescent="0.2">
      <c r="A3151" s="53">
        <v>412900</v>
      </c>
      <c r="B3151" s="83" t="s">
        <v>287</v>
      </c>
      <c r="C3151" s="88">
        <v>24200</v>
      </c>
      <c r="D3151" s="47">
        <v>0</v>
      </c>
    </row>
    <row r="3152" spans="1:4" s="38" customFormat="1" ht="37.5" x14ac:dyDescent="0.2">
      <c r="A3152" s="53">
        <v>412900</v>
      </c>
      <c r="B3152" s="83" t="s">
        <v>305</v>
      </c>
      <c r="C3152" s="88">
        <v>0</v>
      </c>
      <c r="D3152" s="47">
        <v>0</v>
      </c>
    </row>
    <row r="3153" spans="1:4" s="38" customFormat="1" ht="37.5" x14ac:dyDescent="0.2">
      <c r="A3153" s="53">
        <v>412900</v>
      </c>
      <c r="B3153" s="83" t="s">
        <v>306</v>
      </c>
      <c r="C3153" s="88">
        <v>4000</v>
      </c>
      <c r="D3153" s="47">
        <v>0</v>
      </c>
    </row>
    <row r="3154" spans="1:4" s="38" customFormat="1" x14ac:dyDescent="0.2">
      <c r="A3154" s="53">
        <v>412900</v>
      </c>
      <c r="B3154" s="46" t="s">
        <v>289</v>
      </c>
      <c r="C3154" s="88">
        <v>1000</v>
      </c>
      <c r="D3154" s="47">
        <v>0</v>
      </c>
    </row>
    <row r="3155" spans="1:4" s="38" customFormat="1" ht="40.5" customHeight="1" x14ac:dyDescent="0.2">
      <c r="A3155" s="51">
        <v>510000</v>
      </c>
      <c r="B3155" s="48" t="s">
        <v>146</v>
      </c>
      <c r="C3155" s="89">
        <f t="shared" ref="C3155:D3155" si="659">C3156</f>
        <v>10000</v>
      </c>
      <c r="D3155" s="89">
        <f t="shared" si="659"/>
        <v>0</v>
      </c>
    </row>
    <row r="3156" spans="1:4" s="38" customFormat="1" ht="19.5" x14ac:dyDescent="0.2">
      <c r="A3156" s="51">
        <v>511000</v>
      </c>
      <c r="B3156" s="48" t="s">
        <v>147</v>
      </c>
      <c r="C3156" s="89">
        <f>SUM(C3157:C3157)</f>
        <v>10000</v>
      </c>
      <c r="D3156" s="89">
        <f>SUM(D3157:D3157)</f>
        <v>0</v>
      </c>
    </row>
    <row r="3157" spans="1:4" s="38" customFormat="1" x14ac:dyDescent="0.2">
      <c r="A3157" s="53">
        <v>511300</v>
      </c>
      <c r="B3157" s="46" t="s">
        <v>150</v>
      </c>
      <c r="C3157" s="88">
        <v>10000</v>
      </c>
      <c r="D3157" s="47">
        <v>0</v>
      </c>
    </row>
    <row r="3158" spans="1:4" s="49" customFormat="1" ht="19.5" x14ac:dyDescent="0.2">
      <c r="A3158" s="51">
        <v>630000</v>
      </c>
      <c r="B3158" s="48" t="s">
        <v>184</v>
      </c>
      <c r="C3158" s="89">
        <f>C3159+C3161</f>
        <v>40000</v>
      </c>
      <c r="D3158" s="89">
        <f>D3159+D3161</f>
        <v>3000000</v>
      </c>
    </row>
    <row r="3159" spans="1:4" s="49" customFormat="1" ht="19.5" x14ac:dyDescent="0.2">
      <c r="A3159" s="51">
        <v>631000</v>
      </c>
      <c r="B3159" s="48" t="s">
        <v>120</v>
      </c>
      <c r="C3159" s="89">
        <f>0</f>
        <v>0</v>
      </c>
      <c r="D3159" s="89">
        <f>0+D3160</f>
        <v>3000000</v>
      </c>
    </row>
    <row r="3160" spans="1:4" s="38" customFormat="1" x14ac:dyDescent="0.2">
      <c r="A3160" s="53">
        <v>631200</v>
      </c>
      <c r="B3160" s="46" t="s">
        <v>187</v>
      </c>
      <c r="C3160" s="88">
        <v>0</v>
      </c>
      <c r="D3160" s="88">
        <v>3000000</v>
      </c>
    </row>
    <row r="3161" spans="1:4" s="49" customFormat="1" ht="19.5" x14ac:dyDescent="0.2">
      <c r="A3161" s="51">
        <v>638000</v>
      </c>
      <c r="B3161" s="48" t="s">
        <v>121</v>
      </c>
      <c r="C3161" s="89">
        <f t="shared" ref="C3161:D3161" si="660">C3162</f>
        <v>40000</v>
      </c>
      <c r="D3161" s="89">
        <f t="shared" si="660"/>
        <v>0</v>
      </c>
    </row>
    <row r="3162" spans="1:4" s="38" customFormat="1" x14ac:dyDescent="0.2">
      <c r="A3162" s="53">
        <v>638100</v>
      </c>
      <c r="B3162" s="46" t="s">
        <v>189</v>
      </c>
      <c r="C3162" s="88">
        <v>40000</v>
      </c>
      <c r="D3162" s="47">
        <v>0</v>
      </c>
    </row>
    <row r="3163" spans="1:4" s="38" customFormat="1" x14ac:dyDescent="0.2">
      <c r="A3163" s="92"/>
      <c r="B3163" s="85" t="s">
        <v>222</v>
      </c>
      <c r="C3163" s="91">
        <f>C3139+C3155+C3158</f>
        <v>2324700</v>
      </c>
      <c r="D3163" s="91">
        <f>D3139+D3155+D3158</f>
        <v>3000000</v>
      </c>
    </row>
    <row r="3164" spans="1:4" s="38" customFormat="1" x14ac:dyDescent="0.2">
      <c r="A3164" s="55"/>
      <c r="B3164" s="46"/>
      <c r="C3164" s="88"/>
      <c r="D3164" s="88"/>
    </row>
    <row r="3165" spans="1:4" s="38" customFormat="1" x14ac:dyDescent="0.2">
      <c r="A3165" s="55"/>
      <c r="B3165" s="34"/>
      <c r="C3165" s="82"/>
      <c r="D3165" s="82"/>
    </row>
    <row r="3166" spans="1:4" s="38" customFormat="1" ht="19.5" x14ac:dyDescent="0.2">
      <c r="A3166" s="50" t="s">
        <v>641</v>
      </c>
      <c r="B3166" s="48"/>
      <c r="C3166" s="88"/>
      <c r="D3166" s="88"/>
    </row>
    <row r="3167" spans="1:4" s="38" customFormat="1" ht="19.5" x14ac:dyDescent="0.2">
      <c r="A3167" s="50" t="s">
        <v>235</v>
      </c>
      <c r="B3167" s="48"/>
      <c r="C3167" s="88"/>
      <c r="D3167" s="88"/>
    </row>
    <row r="3168" spans="1:4" s="38" customFormat="1" ht="19.5" x14ac:dyDescent="0.2">
      <c r="A3168" s="50" t="s">
        <v>400</v>
      </c>
      <c r="B3168" s="48"/>
      <c r="C3168" s="88"/>
      <c r="D3168" s="88"/>
    </row>
    <row r="3169" spans="1:4" s="38" customFormat="1" ht="19.5" x14ac:dyDescent="0.2">
      <c r="A3169" s="50" t="s">
        <v>517</v>
      </c>
      <c r="B3169" s="48"/>
      <c r="C3169" s="88"/>
      <c r="D3169" s="88"/>
    </row>
    <row r="3170" spans="1:4" s="38" customFormat="1" x14ac:dyDescent="0.2">
      <c r="A3170" s="50"/>
      <c r="B3170" s="41"/>
      <c r="C3170" s="82"/>
      <c r="D3170" s="82"/>
    </row>
    <row r="3171" spans="1:4" s="38" customFormat="1" ht="19.5" x14ac:dyDescent="0.2">
      <c r="A3171" s="51">
        <v>410000</v>
      </c>
      <c r="B3171" s="43" t="s">
        <v>83</v>
      </c>
      <c r="C3171" s="89">
        <f>C3172+C3177+C3187</f>
        <v>959600</v>
      </c>
      <c r="D3171" s="89">
        <f>D3172+D3177+D3187</f>
        <v>0</v>
      </c>
    </row>
    <row r="3172" spans="1:4" s="38" customFormat="1" ht="19.5" x14ac:dyDescent="0.2">
      <c r="A3172" s="51">
        <v>411000</v>
      </c>
      <c r="B3172" s="43" t="s">
        <v>194</v>
      </c>
      <c r="C3172" s="89">
        <f t="shared" ref="C3172" si="661">SUM(C3173:C3176)</f>
        <v>717000</v>
      </c>
      <c r="D3172" s="89">
        <f t="shared" ref="D3172" si="662">SUM(D3173:D3176)</f>
        <v>0</v>
      </c>
    </row>
    <row r="3173" spans="1:4" s="38" customFormat="1" x14ac:dyDescent="0.2">
      <c r="A3173" s="53">
        <v>411100</v>
      </c>
      <c r="B3173" s="46" t="s">
        <v>84</v>
      </c>
      <c r="C3173" s="88">
        <v>674500</v>
      </c>
      <c r="D3173" s="47">
        <v>0</v>
      </c>
    </row>
    <row r="3174" spans="1:4" s="38" customFormat="1" ht="37.5" x14ac:dyDescent="0.2">
      <c r="A3174" s="53">
        <v>411200</v>
      </c>
      <c r="B3174" s="46" t="s">
        <v>207</v>
      </c>
      <c r="C3174" s="88">
        <v>26000</v>
      </c>
      <c r="D3174" s="47">
        <v>0</v>
      </c>
    </row>
    <row r="3175" spans="1:4" s="38" customFormat="1" ht="37.5" x14ac:dyDescent="0.2">
      <c r="A3175" s="53">
        <v>411300</v>
      </c>
      <c r="B3175" s="46" t="s">
        <v>85</v>
      </c>
      <c r="C3175" s="88">
        <v>9500</v>
      </c>
      <c r="D3175" s="47">
        <v>0</v>
      </c>
    </row>
    <row r="3176" spans="1:4" s="38" customFormat="1" x14ac:dyDescent="0.2">
      <c r="A3176" s="53">
        <v>411400</v>
      </c>
      <c r="B3176" s="46" t="s">
        <v>86</v>
      </c>
      <c r="C3176" s="88">
        <v>7000</v>
      </c>
      <c r="D3176" s="47">
        <v>0</v>
      </c>
    </row>
    <row r="3177" spans="1:4" s="38" customFormat="1" ht="19.5" x14ac:dyDescent="0.2">
      <c r="A3177" s="51">
        <v>412000</v>
      </c>
      <c r="B3177" s="48" t="s">
        <v>199</v>
      </c>
      <c r="C3177" s="89">
        <f>SUM(C3178:C3186)</f>
        <v>242100</v>
      </c>
      <c r="D3177" s="89">
        <f>SUM(D3178:D3186)</f>
        <v>0</v>
      </c>
    </row>
    <row r="3178" spans="1:4" s="38" customFormat="1" x14ac:dyDescent="0.2">
      <c r="A3178" s="53">
        <v>412100</v>
      </c>
      <c r="B3178" s="46" t="s">
        <v>87</v>
      </c>
      <c r="C3178" s="88">
        <v>110600</v>
      </c>
      <c r="D3178" s="47">
        <v>0</v>
      </c>
    </row>
    <row r="3179" spans="1:4" s="38" customFormat="1" ht="37.5" x14ac:dyDescent="0.2">
      <c r="A3179" s="53">
        <v>412200</v>
      </c>
      <c r="B3179" s="46" t="s">
        <v>208</v>
      </c>
      <c r="C3179" s="88">
        <v>86000</v>
      </c>
      <c r="D3179" s="47">
        <v>0</v>
      </c>
    </row>
    <row r="3180" spans="1:4" s="38" customFormat="1" x14ac:dyDescent="0.2">
      <c r="A3180" s="53">
        <v>412300</v>
      </c>
      <c r="B3180" s="46" t="s">
        <v>88</v>
      </c>
      <c r="C3180" s="88">
        <v>11000</v>
      </c>
      <c r="D3180" s="47">
        <v>0</v>
      </c>
    </row>
    <row r="3181" spans="1:4" s="38" customFormat="1" x14ac:dyDescent="0.2">
      <c r="A3181" s="53">
        <v>412500</v>
      </c>
      <c r="B3181" s="46" t="s">
        <v>90</v>
      </c>
      <c r="C3181" s="88">
        <v>4000</v>
      </c>
      <c r="D3181" s="47">
        <v>0</v>
      </c>
    </row>
    <row r="3182" spans="1:4" s="38" customFormat="1" x14ac:dyDescent="0.2">
      <c r="A3182" s="53">
        <v>412600</v>
      </c>
      <c r="B3182" s="46" t="s">
        <v>209</v>
      </c>
      <c r="C3182" s="88">
        <v>2000</v>
      </c>
      <c r="D3182" s="47">
        <v>0</v>
      </c>
    </row>
    <row r="3183" spans="1:4" s="38" customFormat="1" x14ac:dyDescent="0.2">
      <c r="A3183" s="53">
        <v>412700</v>
      </c>
      <c r="B3183" s="46" t="s">
        <v>196</v>
      </c>
      <c r="C3183" s="88">
        <v>15000</v>
      </c>
      <c r="D3183" s="47">
        <v>0</v>
      </c>
    </row>
    <row r="3184" spans="1:4" s="38" customFormat="1" x14ac:dyDescent="0.2">
      <c r="A3184" s="53">
        <v>412900</v>
      </c>
      <c r="B3184" s="83" t="s">
        <v>287</v>
      </c>
      <c r="C3184" s="88">
        <v>10000</v>
      </c>
      <c r="D3184" s="47">
        <v>0</v>
      </c>
    </row>
    <row r="3185" spans="1:4" s="38" customFormat="1" ht="37.5" x14ac:dyDescent="0.2">
      <c r="A3185" s="53">
        <v>412900</v>
      </c>
      <c r="B3185" s="83" t="s">
        <v>305</v>
      </c>
      <c r="C3185" s="88">
        <v>2000</v>
      </c>
      <c r="D3185" s="47">
        <v>0</v>
      </c>
    </row>
    <row r="3186" spans="1:4" s="38" customFormat="1" ht="37.5" x14ac:dyDescent="0.2">
      <c r="A3186" s="53">
        <v>412900</v>
      </c>
      <c r="B3186" s="83" t="s">
        <v>306</v>
      </c>
      <c r="C3186" s="88">
        <v>1500</v>
      </c>
      <c r="D3186" s="47">
        <v>0</v>
      </c>
    </row>
    <row r="3187" spans="1:4" s="49" customFormat="1" ht="19.5" x14ac:dyDescent="0.2">
      <c r="A3187" s="51">
        <v>413000</v>
      </c>
      <c r="B3187" s="48" t="s">
        <v>200</v>
      </c>
      <c r="C3187" s="89">
        <f t="shared" ref="C3187:D3187" si="663">C3188</f>
        <v>500</v>
      </c>
      <c r="D3187" s="89">
        <f t="shared" si="663"/>
        <v>0</v>
      </c>
    </row>
    <row r="3188" spans="1:4" s="38" customFormat="1" x14ac:dyDescent="0.2">
      <c r="A3188" s="53">
        <v>413900</v>
      </c>
      <c r="B3188" s="46" t="s">
        <v>95</v>
      </c>
      <c r="C3188" s="88">
        <v>500</v>
      </c>
      <c r="D3188" s="47">
        <v>0</v>
      </c>
    </row>
    <row r="3189" spans="1:4" s="38" customFormat="1" ht="19.5" x14ac:dyDescent="0.2">
      <c r="A3189" s="51">
        <v>510000</v>
      </c>
      <c r="B3189" s="48" t="s">
        <v>146</v>
      </c>
      <c r="C3189" s="89">
        <f>C3190+0</f>
        <v>4400</v>
      </c>
      <c r="D3189" s="89">
        <f>D3190+0</f>
        <v>0</v>
      </c>
    </row>
    <row r="3190" spans="1:4" s="38" customFormat="1" ht="19.5" x14ac:dyDescent="0.2">
      <c r="A3190" s="51">
        <v>511000</v>
      </c>
      <c r="B3190" s="48" t="s">
        <v>147</v>
      </c>
      <c r="C3190" s="89">
        <f t="shared" ref="C3190:D3190" si="664">SUM(C3191:C3191)</f>
        <v>4400</v>
      </c>
      <c r="D3190" s="89">
        <f t="shared" si="664"/>
        <v>0</v>
      </c>
    </row>
    <row r="3191" spans="1:4" s="38" customFormat="1" x14ac:dyDescent="0.2">
      <c r="A3191" s="53">
        <v>511300</v>
      </c>
      <c r="B3191" s="46" t="s">
        <v>150</v>
      </c>
      <c r="C3191" s="88">
        <v>4400</v>
      </c>
      <c r="D3191" s="47">
        <v>0</v>
      </c>
    </row>
    <row r="3192" spans="1:4" s="49" customFormat="1" ht="19.5" x14ac:dyDescent="0.2">
      <c r="A3192" s="51">
        <v>630000</v>
      </c>
      <c r="B3192" s="48" t="s">
        <v>184</v>
      </c>
      <c r="C3192" s="89">
        <f>C3193+C3195</f>
        <v>8500</v>
      </c>
      <c r="D3192" s="89">
        <f>D3193+D3195</f>
        <v>200000</v>
      </c>
    </row>
    <row r="3193" spans="1:4" s="49" customFormat="1" ht="19.5" x14ac:dyDescent="0.2">
      <c r="A3193" s="51">
        <v>631000</v>
      </c>
      <c r="B3193" s="48" t="s">
        <v>120</v>
      </c>
      <c r="C3193" s="89">
        <f>0</f>
        <v>0</v>
      </c>
      <c r="D3193" s="89">
        <f>0+D3194</f>
        <v>200000</v>
      </c>
    </row>
    <row r="3194" spans="1:4" s="38" customFormat="1" x14ac:dyDescent="0.2">
      <c r="A3194" s="53">
        <v>631200</v>
      </c>
      <c r="B3194" s="46" t="s">
        <v>187</v>
      </c>
      <c r="C3194" s="88">
        <v>0</v>
      </c>
      <c r="D3194" s="88">
        <v>200000</v>
      </c>
    </row>
    <row r="3195" spans="1:4" s="49" customFormat="1" ht="19.5" x14ac:dyDescent="0.2">
      <c r="A3195" s="51">
        <v>638000</v>
      </c>
      <c r="B3195" s="48" t="s">
        <v>121</v>
      </c>
      <c r="C3195" s="89">
        <f t="shared" ref="C3195:D3195" si="665">C3196</f>
        <v>8500</v>
      </c>
      <c r="D3195" s="89">
        <f t="shared" si="665"/>
        <v>0</v>
      </c>
    </row>
    <row r="3196" spans="1:4" s="38" customFormat="1" x14ac:dyDescent="0.2">
      <c r="A3196" s="53">
        <v>638100</v>
      </c>
      <c r="B3196" s="46" t="s">
        <v>189</v>
      </c>
      <c r="C3196" s="88">
        <v>8500</v>
      </c>
      <c r="D3196" s="47">
        <v>0</v>
      </c>
    </row>
    <row r="3197" spans="1:4" s="38" customFormat="1" x14ac:dyDescent="0.2">
      <c r="A3197" s="92"/>
      <c r="B3197" s="85" t="s">
        <v>222</v>
      </c>
      <c r="C3197" s="91">
        <f>C3171+C3189+C3192</f>
        <v>972500</v>
      </c>
      <c r="D3197" s="91">
        <f>D3171+D3189+D3192</f>
        <v>200000</v>
      </c>
    </row>
    <row r="3198" spans="1:4" s="38" customFormat="1" x14ac:dyDescent="0.2">
      <c r="A3198" s="55"/>
      <c r="B3198" s="46"/>
      <c r="C3198" s="88"/>
      <c r="D3198" s="88"/>
    </row>
    <row r="3199" spans="1:4" s="38" customFormat="1" x14ac:dyDescent="0.2">
      <c r="A3199" s="55"/>
      <c r="B3199" s="34"/>
      <c r="C3199" s="82"/>
      <c r="D3199" s="82"/>
    </row>
    <row r="3200" spans="1:4" s="38" customFormat="1" ht="19.5" x14ac:dyDescent="0.2">
      <c r="A3200" s="50" t="s">
        <v>642</v>
      </c>
      <c r="B3200" s="48"/>
      <c r="C3200" s="88"/>
      <c r="D3200" s="88"/>
    </row>
    <row r="3201" spans="1:4" s="38" customFormat="1" ht="19.5" x14ac:dyDescent="0.2">
      <c r="A3201" s="50" t="s">
        <v>235</v>
      </c>
      <c r="B3201" s="48"/>
      <c r="C3201" s="88"/>
      <c r="D3201" s="88"/>
    </row>
    <row r="3202" spans="1:4" s="38" customFormat="1" ht="19.5" x14ac:dyDescent="0.2">
      <c r="A3202" s="50" t="s">
        <v>401</v>
      </c>
      <c r="B3202" s="48"/>
      <c r="C3202" s="88"/>
      <c r="D3202" s="88"/>
    </row>
    <row r="3203" spans="1:4" s="38" customFormat="1" ht="19.5" x14ac:dyDescent="0.2">
      <c r="A3203" s="50" t="s">
        <v>517</v>
      </c>
      <c r="B3203" s="48"/>
      <c r="C3203" s="88"/>
      <c r="D3203" s="88"/>
    </row>
    <row r="3204" spans="1:4" s="38" customFormat="1" x14ac:dyDescent="0.2">
      <c r="A3204" s="50"/>
      <c r="B3204" s="41"/>
      <c r="C3204" s="82"/>
      <c r="D3204" s="82"/>
    </row>
    <row r="3205" spans="1:4" s="38" customFormat="1" ht="20.25" customHeight="1" x14ac:dyDescent="0.2">
      <c r="A3205" s="51">
        <v>410000</v>
      </c>
      <c r="B3205" s="43" t="s">
        <v>83</v>
      </c>
      <c r="C3205" s="89">
        <f t="shared" ref="C3205" si="666">C3206+C3211</f>
        <v>784200</v>
      </c>
      <c r="D3205" s="89">
        <f t="shared" ref="D3205" si="667">D3206+D3211</f>
        <v>0</v>
      </c>
    </row>
    <row r="3206" spans="1:4" s="38" customFormat="1" ht="19.5" x14ac:dyDescent="0.2">
      <c r="A3206" s="51">
        <v>411000</v>
      </c>
      <c r="B3206" s="43" t="s">
        <v>194</v>
      </c>
      <c r="C3206" s="89">
        <f t="shared" ref="C3206" si="668">SUM(C3207:C3210)</f>
        <v>668000</v>
      </c>
      <c r="D3206" s="89">
        <f t="shared" ref="D3206" si="669">SUM(D3207:D3210)</f>
        <v>0</v>
      </c>
    </row>
    <row r="3207" spans="1:4" s="38" customFormat="1" x14ac:dyDescent="0.2">
      <c r="A3207" s="53">
        <v>411100</v>
      </c>
      <c r="B3207" s="46" t="s">
        <v>84</v>
      </c>
      <c r="C3207" s="88">
        <v>603000</v>
      </c>
      <c r="D3207" s="47">
        <v>0</v>
      </c>
    </row>
    <row r="3208" spans="1:4" s="38" customFormat="1" ht="37.5" x14ac:dyDescent="0.2">
      <c r="A3208" s="53">
        <v>411200</v>
      </c>
      <c r="B3208" s="46" t="s">
        <v>207</v>
      </c>
      <c r="C3208" s="88">
        <v>25000</v>
      </c>
      <c r="D3208" s="47">
        <v>0</v>
      </c>
    </row>
    <row r="3209" spans="1:4" s="38" customFormat="1" ht="37.5" x14ac:dyDescent="0.2">
      <c r="A3209" s="53">
        <v>411300</v>
      </c>
      <c r="B3209" s="46" t="s">
        <v>85</v>
      </c>
      <c r="C3209" s="88">
        <v>25000</v>
      </c>
      <c r="D3209" s="47">
        <v>0</v>
      </c>
    </row>
    <row r="3210" spans="1:4" s="38" customFormat="1" x14ac:dyDescent="0.2">
      <c r="A3210" s="53">
        <v>411400</v>
      </c>
      <c r="B3210" s="46" t="s">
        <v>86</v>
      </c>
      <c r="C3210" s="88">
        <v>15000</v>
      </c>
      <c r="D3210" s="47">
        <v>0</v>
      </c>
    </row>
    <row r="3211" spans="1:4" s="38" customFormat="1" ht="40.5" customHeight="1" x14ac:dyDescent="0.2">
      <c r="A3211" s="51">
        <v>412000</v>
      </c>
      <c r="B3211" s="48" t="s">
        <v>199</v>
      </c>
      <c r="C3211" s="89">
        <f>SUM(C3212:C3218)</f>
        <v>116200</v>
      </c>
      <c r="D3211" s="89">
        <f>SUM(D3212:D3218)</f>
        <v>0</v>
      </c>
    </row>
    <row r="3212" spans="1:4" s="38" customFormat="1" ht="37.5" x14ac:dyDescent="0.2">
      <c r="A3212" s="53">
        <v>412200</v>
      </c>
      <c r="B3212" s="46" t="s">
        <v>208</v>
      </c>
      <c r="C3212" s="88">
        <v>75000</v>
      </c>
      <c r="D3212" s="47">
        <v>0</v>
      </c>
    </row>
    <row r="3213" spans="1:4" s="38" customFormat="1" x14ac:dyDescent="0.2">
      <c r="A3213" s="53">
        <v>412300</v>
      </c>
      <c r="B3213" s="46" t="s">
        <v>88</v>
      </c>
      <c r="C3213" s="88">
        <v>20000</v>
      </c>
      <c r="D3213" s="47">
        <v>0</v>
      </c>
    </row>
    <row r="3214" spans="1:4" s="38" customFormat="1" x14ac:dyDescent="0.2">
      <c r="A3214" s="53">
        <v>412500</v>
      </c>
      <c r="B3214" s="46" t="s">
        <v>90</v>
      </c>
      <c r="C3214" s="88">
        <v>4000</v>
      </c>
      <c r="D3214" s="47">
        <v>0</v>
      </c>
    </row>
    <row r="3215" spans="1:4" s="38" customFormat="1" x14ac:dyDescent="0.2">
      <c r="A3215" s="53">
        <v>412600</v>
      </c>
      <c r="B3215" s="46" t="s">
        <v>209</v>
      </c>
      <c r="C3215" s="88">
        <v>4000</v>
      </c>
      <c r="D3215" s="47">
        <v>0</v>
      </c>
    </row>
    <row r="3216" spans="1:4" s="38" customFormat="1" x14ac:dyDescent="0.2">
      <c r="A3216" s="53">
        <v>412700</v>
      </c>
      <c r="B3216" s="46" t="s">
        <v>196</v>
      </c>
      <c r="C3216" s="88">
        <v>6000</v>
      </c>
      <c r="D3216" s="47">
        <v>0</v>
      </c>
    </row>
    <row r="3217" spans="1:4" s="38" customFormat="1" ht="37.5" x14ac:dyDescent="0.2">
      <c r="A3217" s="53">
        <v>412900</v>
      </c>
      <c r="B3217" s="83" t="s">
        <v>305</v>
      </c>
      <c r="C3217" s="88">
        <v>6000</v>
      </c>
      <c r="D3217" s="47">
        <v>0</v>
      </c>
    </row>
    <row r="3218" spans="1:4" s="38" customFormat="1" ht="37.5" x14ac:dyDescent="0.2">
      <c r="A3218" s="53">
        <v>412900</v>
      </c>
      <c r="B3218" s="83" t="s">
        <v>306</v>
      </c>
      <c r="C3218" s="88">
        <v>1200</v>
      </c>
      <c r="D3218" s="47">
        <v>0</v>
      </c>
    </row>
    <row r="3219" spans="1:4" s="38" customFormat="1" ht="40.5" customHeight="1" x14ac:dyDescent="0.2">
      <c r="A3219" s="51">
        <v>510000</v>
      </c>
      <c r="B3219" s="48" t="s">
        <v>146</v>
      </c>
      <c r="C3219" s="89">
        <f>C3220+0+C3222</f>
        <v>10000</v>
      </c>
      <c r="D3219" s="89">
        <f>D3220+0+D3222</f>
        <v>0</v>
      </c>
    </row>
    <row r="3220" spans="1:4" s="38" customFormat="1" ht="19.5" x14ac:dyDescent="0.2">
      <c r="A3220" s="51">
        <v>511000</v>
      </c>
      <c r="B3220" s="48" t="s">
        <v>147</v>
      </c>
      <c r="C3220" s="89">
        <f t="shared" ref="C3220:D3220" si="670">SUM(C3221:C3221)</f>
        <v>10000</v>
      </c>
      <c r="D3220" s="89">
        <f t="shared" si="670"/>
        <v>0</v>
      </c>
    </row>
    <row r="3221" spans="1:4" s="38" customFormat="1" x14ac:dyDescent="0.2">
      <c r="A3221" s="53">
        <v>511300</v>
      </c>
      <c r="B3221" s="46" t="s">
        <v>150</v>
      </c>
      <c r="C3221" s="88">
        <v>10000</v>
      </c>
      <c r="D3221" s="47">
        <v>0</v>
      </c>
    </row>
    <row r="3222" spans="1:4" s="49" customFormat="1" ht="39" x14ac:dyDescent="0.2">
      <c r="A3222" s="51">
        <v>516000</v>
      </c>
      <c r="B3222" s="48" t="s">
        <v>157</v>
      </c>
      <c r="C3222" s="89">
        <f t="shared" ref="C3222:D3222" si="671">C3223</f>
        <v>0</v>
      </c>
      <c r="D3222" s="89">
        <f t="shared" si="671"/>
        <v>0</v>
      </c>
    </row>
    <row r="3223" spans="1:4" s="38" customFormat="1" x14ac:dyDescent="0.2">
      <c r="A3223" s="53">
        <v>516100</v>
      </c>
      <c r="B3223" s="46" t="s">
        <v>157</v>
      </c>
      <c r="C3223" s="88">
        <v>0</v>
      </c>
      <c r="D3223" s="47">
        <v>0</v>
      </c>
    </row>
    <row r="3224" spans="1:4" s="49" customFormat="1" ht="20.25" customHeight="1" x14ac:dyDescent="0.2">
      <c r="A3224" s="51">
        <v>630000</v>
      </c>
      <c r="B3224" s="48" t="s">
        <v>184</v>
      </c>
      <c r="C3224" s="89">
        <f>C3225+C3227</f>
        <v>0</v>
      </c>
      <c r="D3224" s="89">
        <f>D3225+D3227</f>
        <v>250000</v>
      </c>
    </row>
    <row r="3225" spans="1:4" s="49" customFormat="1" ht="19.5" x14ac:dyDescent="0.2">
      <c r="A3225" s="51">
        <v>631000</v>
      </c>
      <c r="B3225" s="48" t="s">
        <v>120</v>
      </c>
      <c r="C3225" s="89">
        <f>0</f>
        <v>0</v>
      </c>
      <c r="D3225" s="89">
        <f>0+D3226</f>
        <v>250000</v>
      </c>
    </row>
    <row r="3226" spans="1:4" s="38" customFormat="1" x14ac:dyDescent="0.2">
      <c r="A3226" s="53">
        <v>631200</v>
      </c>
      <c r="B3226" s="46" t="s">
        <v>187</v>
      </c>
      <c r="C3226" s="88">
        <v>0</v>
      </c>
      <c r="D3226" s="88">
        <v>250000</v>
      </c>
    </row>
    <row r="3227" spans="1:4" s="49" customFormat="1" ht="19.5" x14ac:dyDescent="0.2">
      <c r="A3227" s="51">
        <v>638000</v>
      </c>
      <c r="B3227" s="48" t="s">
        <v>121</v>
      </c>
      <c r="C3227" s="89">
        <f t="shared" ref="C3227:D3227" si="672">C3228</f>
        <v>0</v>
      </c>
      <c r="D3227" s="89">
        <f t="shared" si="672"/>
        <v>0</v>
      </c>
    </row>
    <row r="3228" spans="1:4" s="38" customFormat="1" x14ac:dyDescent="0.2">
      <c r="A3228" s="53">
        <v>638100</v>
      </c>
      <c r="B3228" s="46" t="s">
        <v>189</v>
      </c>
      <c r="C3228" s="88">
        <v>0</v>
      </c>
      <c r="D3228" s="47">
        <v>0</v>
      </c>
    </row>
    <row r="3229" spans="1:4" s="38" customFormat="1" x14ac:dyDescent="0.2">
      <c r="A3229" s="92"/>
      <c r="B3229" s="85" t="s">
        <v>222</v>
      </c>
      <c r="C3229" s="91">
        <f>C3205+C3219+C3224</f>
        <v>794200</v>
      </c>
      <c r="D3229" s="91">
        <f>D3205+D3219+D3224</f>
        <v>250000</v>
      </c>
    </row>
    <row r="3230" spans="1:4" s="38" customFormat="1" x14ac:dyDescent="0.2">
      <c r="A3230" s="55"/>
      <c r="B3230" s="46"/>
      <c r="C3230" s="88"/>
      <c r="D3230" s="88"/>
    </row>
    <row r="3231" spans="1:4" s="38" customFormat="1" x14ac:dyDescent="0.2">
      <c r="A3231" s="55"/>
      <c r="B3231" s="34"/>
      <c r="C3231" s="82"/>
      <c r="D3231" s="82"/>
    </row>
    <row r="3232" spans="1:4" s="38" customFormat="1" ht="19.5" x14ac:dyDescent="0.2">
      <c r="A3232" s="50" t="s">
        <v>643</v>
      </c>
      <c r="B3232" s="48"/>
      <c r="C3232" s="88"/>
      <c r="D3232" s="88"/>
    </row>
    <row r="3233" spans="1:4" s="38" customFormat="1" ht="19.5" x14ac:dyDescent="0.2">
      <c r="A3233" s="50" t="s">
        <v>235</v>
      </c>
      <c r="B3233" s="48"/>
      <c r="C3233" s="88"/>
      <c r="D3233" s="88"/>
    </row>
    <row r="3234" spans="1:4" s="38" customFormat="1" ht="19.5" x14ac:dyDescent="0.2">
      <c r="A3234" s="50" t="s">
        <v>402</v>
      </c>
      <c r="B3234" s="48"/>
      <c r="C3234" s="88"/>
      <c r="D3234" s="88"/>
    </row>
    <row r="3235" spans="1:4" s="38" customFormat="1" ht="19.5" x14ac:dyDescent="0.2">
      <c r="A3235" s="50" t="s">
        <v>517</v>
      </c>
      <c r="B3235" s="48"/>
      <c r="C3235" s="88"/>
      <c r="D3235" s="88"/>
    </row>
    <row r="3236" spans="1:4" s="38" customFormat="1" x14ac:dyDescent="0.2">
      <c r="A3236" s="50"/>
      <c r="B3236" s="41"/>
      <c r="C3236" s="82"/>
      <c r="D3236" s="82"/>
    </row>
    <row r="3237" spans="1:4" s="38" customFormat="1" ht="20.25" customHeight="1" x14ac:dyDescent="0.2">
      <c r="A3237" s="51">
        <v>410000</v>
      </c>
      <c r="B3237" s="43" t="s">
        <v>83</v>
      </c>
      <c r="C3237" s="89">
        <f t="shared" ref="C3237" si="673">C3238+C3243</f>
        <v>765700</v>
      </c>
      <c r="D3237" s="89">
        <f t="shared" ref="D3237" si="674">D3238+D3243</f>
        <v>0</v>
      </c>
    </row>
    <row r="3238" spans="1:4" s="38" customFormat="1" ht="19.5" x14ac:dyDescent="0.2">
      <c r="A3238" s="51">
        <v>411000</v>
      </c>
      <c r="B3238" s="43" t="s">
        <v>194</v>
      </c>
      <c r="C3238" s="89">
        <f t="shared" ref="C3238" si="675">SUM(C3239:C3242)</f>
        <v>678500</v>
      </c>
      <c r="D3238" s="89">
        <f t="shared" ref="D3238" si="676">SUM(D3239:D3242)</f>
        <v>0</v>
      </c>
    </row>
    <row r="3239" spans="1:4" s="38" customFormat="1" x14ac:dyDescent="0.2">
      <c r="A3239" s="53">
        <v>411100</v>
      </c>
      <c r="B3239" s="46" t="s">
        <v>84</v>
      </c>
      <c r="C3239" s="88">
        <v>624000</v>
      </c>
      <c r="D3239" s="47">
        <v>0</v>
      </c>
    </row>
    <row r="3240" spans="1:4" s="38" customFormat="1" ht="37.5" x14ac:dyDescent="0.2">
      <c r="A3240" s="53">
        <v>411200</v>
      </c>
      <c r="B3240" s="46" t="s">
        <v>207</v>
      </c>
      <c r="C3240" s="88">
        <v>36900</v>
      </c>
      <c r="D3240" s="47">
        <v>0</v>
      </c>
    </row>
    <row r="3241" spans="1:4" s="38" customFormat="1" ht="37.5" x14ac:dyDescent="0.2">
      <c r="A3241" s="53">
        <v>411300</v>
      </c>
      <c r="B3241" s="46" t="s">
        <v>85</v>
      </c>
      <c r="C3241" s="88">
        <v>7600</v>
      </c>
      <c r="D3241" s="47">
        <v>0</v>
      </c>
    </row>
    <row r="3242" spans="1:4" s="38" customFormat="1" x14ac:dyDescent="0.2">
      <c r="A3242" s="53">
        <v>411400</v>
      </c>
      <c r="B3242" s="46" t="s">
        <v>86</v>
      </c>
      <c r="C3242" s="88">
        <v>10000</v>
      </c>
      <c r="D3242" s="47">
        <v>0</v>
      </c>
    </row>
    <row r="3243" spans="1:4" s="38" customFormat="1" ht="40.5" customHeight="1" x14ac:dyDescent="0.2">
      <c r="A3243" s="51">
        <v>412000</v>
      </c>
      <c r="B3243" s="48" t="s">
        <v>199</v>
      </c>
      <c r="C3243" s="89">
        <f>SUM(C3244:C3253)</f>
        <v>87200</v>
      </c>
      <c r="D3243" s="89">
        <f>SUM(D3244:D3253)</f>
        <v>0</v>
      </c>
    </row>
    <row r="3244" spans="1:4" s="38" customFormat="1" ht="37.5" x14ac:dyDescent="0.2">
      <c r="A3244" s="53">
        <v>412200</v>
      </c>
      <c r="B3244" s="46" t="s">
        <v>208</v>
      </c>
      <c r="C3244" s="88">
        <v>43000</v>
      </c>
      <c r="D3244" s="47">
        <v>0</v>
      </c>
    </row>
    <row r="3245" spans="1:4" s="38" customFormat="1" x14ac:dyDescent="0.2">
      <c r="A3245" s="53">
        <v>412300</v>
      </c>
      <c r="B3245" s="46" t="s">
        <v>88</v>
      </c>
      <c r="C3245" s="88">
        <v>13000</v>
      </c>
      <c r="D3245" s="47">
        <v>0</v>
      </c>
    </row>
    <row r="3246" spans="1:4" s="38" customFormat="1" x14ac:dyDescent="0.2">
      <c r="A3246" s="53">
        <v>412500</v>
      </c>
      <c r="B3246" s="46" t="s">
        <v>90</v>
      </c>
      <c r="C3246" s="88">
        <v>3800</v>
      </c>
      <c r="D3246" s="47">
        <v>0</v>
      </c>
    </row>
    <row r="3247" spans="1:4" s="38" customFormat="1" x14ac:dyDescent="0.2">
      <c r="A3247" s="53">
        <v>412600</v>
      </c>
      <c r="B3247" s="46" t="s">
        <v>209</v>
      </c>
      <c r="C3247" s="88">
        <v>3000</v>
      </c>
      <c r="D3247" s="47">
        <v>0</v>
      </c>
    </row>
    <row r="3248" spans="1:4" s="38" customFormat="1" x14ac:dyDescent="0.2">
      <c r="A3248" s="53">
        <v>412700</v>
      </c>
      <c r="B3248" s="46" t="s">
        <v>196</v>
      </c>
      <c r="C3248" s="88">
        <v>22500</v>
      </c>
      <c r="D3248" s="47">
        <v>0</v>
      </c>
    </row>
    <row r="3249" spans="1:4" s="38" customFormat="1" x14ac:dyDescent="0.2">
      <c r="A3249" s="53">
        <v>412900</v>
      </c>
      <c r="B3249" s="83" t="s">
        <v>518</v>
      </c>
      <c r="C3249" s="88">
        <v>0</v>
      </c>
      <c r="D3249" s="47">
        <v>0</v>
      </c>
    </row>
    <row r="3250" spans="1:4" s="38" customFormat="1" x14ac:dyDescent="0.2">
      <c r="A3250" s="53">
        <v>412900</v>
      </c>
      <c r="B3250" s="83" t="s">
        <v>287</v>
      </c>
      <c r="C3250" s="88">
        <v>0</v>
      </c>
      <c r="D3250" s="47">
        <v>0</v>
      </c>
    </row>
    <row r="3251" spans="1:4" s="38" customFormat="1" x14ac:dyDescent="0.2">
      <c r="A3251" s="53">
        <v>412900</v>
      </c>
      <c r="B3251" s="83" t="s">
        <v>304</v>
      </c>
      <c r="C3251" s="88">
        <v>500</v>
      </c>
      <c r="D3251" s="47">
        <v>0</v>
      </c>
    </row>
    <row r="3252" spans="1:4" s="38" customFormat="1" ht="37.5" x14ac:dyDescent="0.2">
      <c r="A3252" s="53">
        <v>412900</v>
      </c>
      <c r="B3252" s="83" t="s">
        <v>305</v>
      </c>
      <c r="C3252" s="88">
        <v>200</v>
      </c>
      <c r="D3252" s="47">
        <v>0</v>
      </c>
    </row>
    <row r="3253" spans="1:4" s="38" customFormat="1" ht="37.5" x14ac:dyDescent="0.2">
      <c r="A3253" s="53">
        <v>412900</v>
      </c>
      <c r="B3253" s="83" t="s">
        <v>306</v>
      </c>
      <c r="C3253" s="88">
        <v>1200</v>
      </c>
      <c r="D3253" s="47">
        <v>0</v>
      </c>
    </row>
    <row r="3254" spans="1:4" s="49" customFormat="1" ht="19.5" x14ac:dyDescent="0.2">
      <c r="A3254" s="51">
        <v>510000</v>
      </c>
      <c r="B3254" s="48" t="s">
        <v>146</v>
      </c>
      <c r="C3254" s="89">
        <f t="shared" ref="C3254:D3255" si="677">C3255</f>
        <v>6500</v>
      </c>
      <c r="D3254" s="89">
        <f t="shared" si="677"/>
        <v>0</v>
      </c>
    </row>
    <row r="3255" spans="1:4" s="49" customFormat="1" ht="19.5" x14ac:dyDescent="0.2">
      <c r="A3255" s="51">
        <v>511000</v>
      </c>
      <c r="B3255" s="48" t="s">
        <v>147</v>
      </c>
      <c r="C3255" s="89">
        <f t="shared" si="677"/>
        <v>6500</v>
      </c>
      <c r="D3255" s="89">
        <f t="shared" si="677"/>
        <v>0</v>
      </c>
    </row>
    <row r="3256" spans="1:4" s="38" customFormat="1" x14ac:dyDescent="0.2">
      <c r="A3256" s="53">
        <v>511300</v>
      </c>
      <c r="B3256" s="46" t="s">
        <v>150</v>
      </c>
      <c r="C3256" s="88">
        <v>6500</v>
      </c>
      <c r="D3256" s="47">
        <v>0</v>
      </c>
    </row>
    <row r="3257" spans="1:4" s="49" customFormat="1" ht="19.5" x14ac:dyDescent="0.2">
      <c r="A3257" s="51">
        <v>630000</v>
      </c>
      <c r="B3257" s="48" t="s">
        <v>184</v>
      </c>
      <c r="C3257" s="89">
        <f>C3258+0</f>
        <v>0</v>
      </c>
      <c r="D3257" s="89">
        <f>D3258+0</f>
        <v>600000</v>
      </c>
    </row>
    <row r="3258" spans="1:4" s="49" customFormat="1" ht="19.5" x14ac:dyDescent="0.2">
      <c r="A3258" s="51">
        <v>631000</v>
      </c>
      <c r="B3258" s="48" t="s">
        <v>120</v>
      </c>
      <c r="C3258" s="89">
        <f>0+C3259</f>
        <v>0</v>
      </c>
      <c r="D3258" s="89">
        <f>0+D3259</f>
        <v>600000</v>
      </c>
    </row>
    <row r="3259" spans="1:4" s="38" customFormat="1" x14ac:dyDescent="0.2">
      <c r="A3259" s="53">
        <v>631200</v>
      </c>
      <c r="B3259" s="46" t="s">
        <v>187</v>
      </c>
      <c r="C3259" s="88">
        <v>0</v>
      </c>
      <c r="D3259" s="88">
        <v>600000</v>
      </c>
    </row>
    <row r="3260" spans="1:4" s="38" customFormat="1" x14ac:dyDescent="0.2">
      <c r="A3260" s="92"/>
      <c r="B3260" s="85" t="s">
        <v>222</v>
      </c>
      <c r="C3260" s="91">
        <f>C3237+C3254+C3257</f>
        <v>772200</v>
      </c>
      <c r="D3260" s="91">
        <f>D3237+D3254+D3257</f>
        <v>600000</v>
      </c>
    </row>
    <row r="3261" spans="1:4" s="38" customFormat="1" x14ac:dyDescent="0.2">
      <c r="A3261" s="55"/>
      <c r="B3261" s="46"/>
      <c r="C3261" s="88"/>
      <c r="D3261" s="88"/>
    </row>
    <row r="3262" spans="1:4" s="38" customFormat="1" x14ac:dyDescent="0.2">
      <c r="A3262" s="55"/>
      <c r="B3262" s="34"/>
      <c r="C3262" s="82"/>
      <c r="D3262" s="82"/>
    </row>
    <row r="3263" spans="1:4" s="38" customFormat="1" ht="19.5" x14ac:dyDescent="0.2">
      <c r="A3263" s="50" t="s">
        <v>644</v>
      </c>
      <c r="B3263" s="48"/>
      <c r="C3263" s="88"/>
      <c r="D3263" s="88"/>
    </row>
    <row r="3264" spans="1:4" s="38" customFormat="1" ht="19.5" x14ac:dyDescent="0.2">
      <c r="A3264" s="50" t="s">
        <v>235</v>
      </c>
      <c r="B3264" s="48"/>
      <c r="C3264" s="88"/>
      <c r="D3264" s="88"/>
    </row>
    <row r="3265" spans="1:4" s="38" customFormat="1" ht="19.5" x14ac:dyDescent="0.2">
      <c r="A3265" s="50" t="s">
        <v>403</v>
      </c>
      <c r="B3265" s="48"/>
      <c r="C3265" s="88"/>
      <c r="D3265" s="88"/>
    </row>
    <row r="3266" spans="1:4" s="38" customFormat="1" ht="19.5" x14ac:dyDescent="0.2">
      <c r="A3266" s="50" t="s">
        <v>517</v>
      </c>
      <c r="B3266" s="48"/>
      <c r="C3266" s="88"/>
      <c r="D3266" s="88"/>
    </row>
    <row r="3267" spans="1:4" s="38" customFormat="1" x14ac:dyDescent="0.2">
      <c r="A3267" s="50"/>
      <c r="B3267" s="41"/>
      <c r="C3267" s="82"/>
      <c r="D3267" s="82"/>
    </row>
    <row r="3268" spans="1:4" s="38" customFormat="1" ht="20.25" customHeight="1" x14ac:dyDescent="0.2">
      <c r="A3268" s="51">
        <v>410000</v>
      </c>
      <c r="B3268" s="43" t="s">
        <v>83</v>
      </c>
      <c r="C3268" s="89">
        <f t="shared" ref="C3268" si="678">C3269+C3274</f>
        <v>555300</v>
      </c>
      <c r="D3268" s="89">
        <f t="shared" ref="D3268" si="679">D3269+D3274</f>
        <v>0</v>
      </c>
    </row>
    <row r="3269" spans="1:4" s="38" customFormat="1" ht="19.5" x14ac:dyDescent="0.2">
      <c r="A3269" s="51">
        <v>411000</v>
      </c>
      <c r="B3269" s="43" t="s">
        <v>194</v>
      </c>
      <c r="C3269" s="89">
        <f t="shared" ref="C3269" si="680">SUM(C3270:C3273)</f>
        <v>487200</v>
      </c>
      <c r="D3269" s="89">
        <f t="shared" ref="D3269" si="681">SUM(D3270:D3273)</f>
        <v>0</v>
      </c>
    </row>
    <row r="3270" spans="1:4" s="38" customFormat="1" x14ac:dyDescent="0.2">
      <c r="A3270" s="53">
        <v>411100</v>
      </c>
      <c r="B3270" s="46" t="s">
        <v>84</v>
      </c>
      <c r="C3270" s="88">
        <v>465000</v>
      </c>
      <c r="D3270" s="47">
        <v>0</v>
      </c>
    </row>
    <row r="3271" spans="1:4" s="38" customFormat="1" ht="37.5" x14ac:dyDescent="0.2">
      <c r="A3271" s="53">
        <v>411200</v>
      </c>
      <c r="B3271" s="46" t="s">
        <v>207</v>
      </c>
      <c r="C3271" s="88">
        <v>13200</v>
      </c>
      <c r="D3271" s="47">
        <v>0</v>
      </c>
    </row>
    <row r="3272" spans="1:4" s="38" customFormat="1" ht="37.5" x14ac:dyDescent="0.2">
      <c r="A3272" s="53">
        <v>411300</v>
      </c>
      <c r="B3272" s="46" t="s">
        <v>85</v>
      </c>
      <c r="C3272" s="88">
        <v>3000</v>
      </c>
      <c r="D3272" s="47">
        <v>0</v>
      </c>
    </row>
    <row r="3273" spans="1:4" s="38" customFormat="1" x14ac:dyDescent="0.2">
      <c r="A3273" s="53">
        <v>411400</v>
      </c>
      <c r="B3273" s="46" t="s">
        <v>86</v>
      </c>
      <c r="C3273" s="88">
        <v>6000</v>
      </c>
      <c r="D3273" s="47">
        <v>0</v>
      </c>
    </row>
    <row r="3274" spans="1:4" s="38" customFormat="1" ht="19.5" x14ac:dyDescent="0.2">
      <c r="A3274" s="51">
        <v>412000</v>
      </c>
      <c r="B3274" s="48" t="s">
        <v>199</v>
      </c>
      <c r="C3274" s="89">
        <f>SUM(C3275:C3284)</f>
        <v>68100</v>
      </c>
      <c r="D3274" s="89">
        <f>SUM(D3275:D3284)</f>
        <v>0</v>
      </c>
    </row>
    <row r="3275" spans="1:4" s="38" customFormat="1" ht="37.5" x14ac:dyDescent="0.2">
      <c r="A3275" s="53">
        <v>412200</v>
      </c>
      <c r="B3275" s="46" t="s">
        <v>208</v>
      </c>
      <c r="C3275" s="88">
        <v>43000</v>
      </c>
      <c r="D3275" s="47">
        <v>0</v>
      </c>
    </row>
    <row r="3276" spans="1:4" s="38" customFormat="1" x14ac:dyDescent="0.2">
      <c r="A3276" s="53">
        <v>412300</v>
      </c>
      <c r="B3276" s="46" t="s">
        <v>88</v>
      </c>
      <c r="C3276" s="88">
        <v>6200</v>
      </c>
      <c r="D3276" s="47">
        <v>0</v>
      </c>
    </row>
    <row r="3277" spans="1:4" s="38" customFormat="1" x14ac:dyDescent="0.2">
      <c r="A3277" s="53">
        <v>412500</v>
      </c>
      <c r="B3277" s="46" t="s">
        <v>90</v>
      </c>
      <c r="C3277" s="88">
        <v>4500</v>
      </c>
      <c r="D3277" s="47">
        <v>0</v>
      </c>
    </row>
    <row r="3278" spans="1:4" s="38" customFormat="1" x14ac:dyDescent="0.2">
      <c r="A3278" s="53">
        <v>412600</v>
      </c>
      <c r="B3278" s="46" t="s">
        <v>209</v>
      </c>
      <c r="C3278" s="88">
        <v>4000</v>
      </c>
      <c r="D3278" s="47">
        <v>0</v>
      </c>
    </row>
    <row r="3279" spans="1:4" s="38" customFormat="1" x14ac:dyDescent="0.2">
      <c r="A3279" s="53">
        <v>412700</v>
      </c>
      <c r="B3279" s="46" t="s">
        <v>196</v>
      </c>
      <c r="C3279" s="88">
        <v>5700</v>
      </c>
      <c r="D3279" s="47">
        <v>0</v>
      </c>
    </row>
    <row r="3280" spans="1:4" s="38" customFormat="1" x14ac:dyDescent="0.2">
      <c r="A3280" s="53">
        <v>412900</v>
      </c>
      <c r="B3280" s="83" t="s">
        <v>287</v>
      </c>
      <c r="C3280" s="88">
        <v>1500</v>
      </c>
      <c r="D3280" s="47">
        <v>0</v>
      </c>
    </row>
    <row r="3281" spans="1:4" s="38" customFormat="1" x14ac:dyDescent="0.2">
      <c r="A3281" s="53">
        <v>412900</v>
      </c>
      <c r="B3281" s="83" t="s">
        <v>304</v>
      </c>
      <c r="C3281" s="88">
        <v>0</v>
      </c>
      <c r="D3281" s="47">
        <v>0</v>
      </c>
    </row>
    <row r="3282" spans="1:4" s="38" customFormat="1" ht="37.5" x14ac:dyDescent="0.2">
      <c r="A3282" s="53">
        <v>412900</v>
      </c>
      <c r="B3282" s="83" t="s">
        <v>305</v>
      </c>
      <c r="C3282" s="88">
        <v>200</v>
      </c>
      <c r="D3282" s="47">
        <v>0</v>
      </c>
    </row>
    <row r="3283" spans="1:4" s="38" customFormat="1" ht="37.5" x14ac:dyDescent="0.2">
      <c r="A3283" s="53">
        <v>412900</v>
      </c>
      <c r="B3283" s="83" t="s">
        <v>306</v>
      </c>
      <c r="C3283" s="88">
        <v>1000</v>
      </c>
      <c r="D3283" s="47">
        <v>0</v>
      </c>
    </row>
    <row r="3284" spans="1:4" s="38" customFormat="1" x14ac:dyDescent="0.2">
      <c r="A3284" s="53">
        <v>412900</v>
      </c>
      <c r="B3284" s="46" t="s">
        <v>289</v>
      </c>
      <c r="C3284" s="88">
        <v>2000</v>
      </c>
      <c r="D3284" s="47">
        <v>0</v>
      </c>
    </row>
    <row r="3285" spans="1:4" s="49" customFormat="1" ht="40.5" customHeight="1" x14ac:dyDescent="0.2">
      <c r="A3285" s="51">
        <v>510000</v>
      </c>
      <c r="B3285" s="48" t="s">
        <v>146</v>
      </c>
      <c r="C3285" s="89">
        <f t="shared" ref="C3285:D3285" si="682">C3286</f>
        <v>10000</v>
      </c>
      <c r="D3285" s="89">
        <f t="shared" si="682"/>
        <v>0</v>
      </c>
    </row>
    <row r="3286" spans="1:4" s="49" customFormat="1" ht="19.5" x14ac:dyDescent="0.2">
      <c r="A3286" s="51">
        <v>511000</v>
      </c>
      <c r="B3286" s="48" t="s">
        <v>147</v>
      </c>
      <c r="C3286" s="89">
        <f t="shared" ref="C3286" si="683">C3288+C3287</f>
        <v>10000</v>
      </c>
      <c r="D3286" s="89">
        <f t="shared" ref="D3286" si="684">D3288+D3287</f>
        <v>0</v>
      </c>
    </row>
    <row r="3287" spans="1:4" s="38" customFormat="1" ht="37.5" x14ac:dyDescent="0.2">
      <c r="A3287" s="53">
        <v>511200</v>
      </c>
      <c r="B3287" s="46" t="s">
        <v>149</v>
      </c>
      <c r="C3287" s="88">
        <v>5000</v>
      </c>
      <c r="D3287" s="47">
        <v>0</v>
      </c>
    </row>
    <row r="3288" spans="1:4" s="38" customFormat="1" x14ac:dyDescent="0.2">
      <c r="A3288" s="53">
        <v>511300</v>
      </c>
      <c r="B3288" s="46" t="s">
        <v>150</v>
      </c>
      <c r="C3288" s="88">
        <v>5000</v>
      </c>
      <c r="D3288" s="47">
        <v>0</v>
      </c>
    </row>
    <row r="3289" spans="1:4" s="49" customFormat="1" ht="19.5" x14ac:dyDescent="0.2">
      <c r="A3289" s="51">
        <v>630000</v>
      </c>
      <c r="B3289" s="48" t="s">
        <v>184</v>
      </c>
      <c r="C3289" s="89">
        <f>C3290+C3292</f>
        <v>4900</v>
      </c>
      <c r="D3289" s="89">
        <f>D3290+D3292</f>
        <v>200000</v>
      </c>
    </row>
    <row r="3290" spans="1:4" s="49" customFormat="1" ht="19.5" x14ac:dyDescent="0.2">
      <c r="A3290" s="51">
        <v>631000</v>
      </c>
      <c r="B3290" s="48" t="s">
        <v>120</v>
      </c>
      <c r="C3290" s="89">
        <f>0</f>
        <v>0</v>
      </c>
      <c r="D3290" s="89">
        <f>0+D3291</f>
        <v>200000</v>
      </c>
    </row>
    <row r="3291" spans="1:4" s="38" customFormat="1" x14ac:dyDescent="0.2">
      <c r="A3291" s="53">
        <v>631200</v>
      </c>
      <c r="B3291" s="46" t="s">
        <v>187</v>
      </c>
      <c r="C3291" s="88">
        <v>0</v>
      </c>
      <c r="D3291" s="88">
        <v>200000</v>
      </c>
    </row>
    <row r="3292" spans="1:4" s="49" customFormat="1" ht="19.5" x14ac:dyDescent="0.2">
      <c r="A3292" s="51">
        <v>638000</v>
      </c>
      <c r="B3292" s="48" t="s">
        <v>121</v>
      </c>
      <c r="C3292" s="89">
        <f t="shared" ref="C3292:D3292" si="685">C3293</f>
        <v>4900</v>
      </c>
      <c r="D3292" s="89">
        <f t="shared" si="685"/>
        <v>0</v>
      </c>
    </row>
    <row r="3293" spans="1:4" s="38" customFormat="1" x14ac:dyDescent="0.2">
      <c r="A3293" s="53">
        <v>638100</v>
      </c>
      <c r="B3293" s="46" t="s">
        <v>189</v>
      </c>
      <c r="C3293" s="88">
        <v>4900</v>
      </c>
      <c r="D3293" s="47">
        <v>0</v>
      </c>
    </row>
    <row r="3294" spans="1:4" s="38" customFormat="1" x14ac:dyDescent="0.2">
      <c r="A3294" s="92"/>
      <c r="B3294" s="85" t="s">
        <v>222</v>
      </c>
      <c r="C3294" s="91">
        <f>C3268+C3285+C3289</f>
        <v>570200</v>
      </c>
      <c r="D3294" s="91">
        <f>D3268+D3285+D3289</f>
        <v>200000</v>
      </c>
    </row>
    <row r="3295" spans="1:4" s="38" customFormat="1" x14ac:dyDescent="0.2">
      <c r="A3295" s="55"/>
      <c r="B3295" s="46"/>
      <c r="C3295" s="88"/>
      <c r="D3295" s="88"/>
    </row>
    <row r="3296" spans="1:4" s="38" customFormat="1" x14ac:dyDescent="0.2">
      <c r="A3296" s="55"/>
      <c r="B3296" s="46"/>
      <c r="C3296" s="88"/>
      <c r="D3296" s="88"/>
    </row>
    <row r="3297" spans="1:4" s="38" customFormat="1" x14ac:dyDescent="0.2">
      <c r="A3297" s="50" t="s">
        <v>645</v>
      </c>
      <c r="B3297" s="46"/>
      <c r="C3297" s="88"/>
      <c r="D3297" s="88"/>
    </row>
    <row r="3298" spans="1:4" s="38" customFormat="1" x14ac:dyDescent="0.2">
      <c r="A3298" s="50" t="s">
        <v>235</v>
      </c>
      <c r="B3298" s="46"/>
      <c r="C3298" s="88"/>
      <c r="D3298" s="88"/>
    </row>
    <row r="3299" spans="1:4" s="38" customFormat="1" x14ac:dyDescent="0.2">
      <c r="A3299" s="50" t="s">
        <v>404</v>
      </c>
      <c r="B3299" s="46"/>
      <c r="C3299" s="88"/>
      <c r="D3299" s="88"/>
    </row>
    <row r="3300" spans="1:4" s="38" customFormat="1" x14ac:dyDescent="0.2">
      <c r="A3300" s="50" t="s">
        <v>517</v>
      </c>
      <c r="B3300" s="46"/>
      <c r="C3300" s="88"/>
      <c r="D3300" s="88"/>
    </row>
    <row r="3301" spans="1:4" s="38" customFormat="1" x14ac:dyDescent="0.2">
      <c r="A3301" s="55"/>
      <c r="B3301" s="46"/>
      <c r="C3301" s="88"/>
      <c r="D3301" s="88"/>
    </row>
    <row r="3302" spans="1:4" s="38" customFormat="1" ht="20.25" customHeight="1" x14ac:dyDescent="0.2">
      <c r="A3302" s="51">
        <v>410000</v>
      </c>
      <c r="B3302" s="43" t="s">
        <v>83</v>
      </c>
      <c r="C3302" s="89">
        <f t="shared" ref="C3302" si="686">C3303+C3308</f>
        <v>606300</v>
      </c>
      <c r="D3302" s="89">
        <f t="shared" ref="D3302" si="687">D3303+D3308</f>
        <v>0</v>
      </c>
    </row>
    <row r="3303" spans="1:4" s="38" customFormat="1" ht="19.5" x14ac:dyDescent="0.2">
      <c r="A3303" s="51">
        <v>411000</v>
      </c>
      <c r="B3303" s="43" t="s">
        <v>194</v>
      </c>
      <c r="C3303" s="89">
        <f t="shared" ref="C3303" si="688">SUM(C3304:C3307)</f>
        <v>533500</v>
      </c>
      <c r="D3303" s="89">
        <f t="shared" ref="D3303" si="689">SUM(D3304:D3307)</f>
        <v>0</v>
      </c>
    </row>
    <row r="3304" spans="1:4" s="38" customFormat="1" x14ac:dyDescent="0.2">
      <c r="A3304" s="53">
        <v>411100</v>
      </c>
      <c r="B3304" s="46" t="s">
        <v>84</v>
      </c>
      <c r="C3304" s="88">
        <v>497000</v>
      </c>
      <c r="D3304" s="47">
        <v>0</v>
      </c>
    </row>
    <row r="3305" spans="1:4" s="38" customFormat="1" ht="37.5" x14ac:dyDescent="0.2">
      <c r="A3305" s="53">
        <v>411200</v>
      </c>
      <c r="B3305" s="46" t="s">
        <v>207</v>
      </c>
      <c r="C3305" s="88">
        <v>22000</v>
      </c>
      <c r="D3305" s="47">
        <v>0</v>
      </c>
    </row>
    <row r="3306" spans="1:4" s="38" customFormat="1" ht="37.5" x14ac:dyDescent="0.2">
      <c r="A3306" s="53">
        <v>411300</v>
      </c>
      <c r="B3306" s="46" t="s">
        <v>85</v>
      </c>
      <c r="C3306" s="88">
        <v>4500</v>
      </c>
      <c r="D3306" s="47">
        <v>0</v>
      </c>
    </row>
    <row r="3307" spans="1:4" s="38" customFormat="1" x14ac:dyDescent="0.2">
      <c r="A3307" s="53">
        <v>411400</v>
      </c>
      <c r="B3307" s="46" t="s">
        <v>86</v>
      </c>
      <c r="C3307" s="88">
        <v>10000</v>
      </c>
      <c r="D3307" s="47">
        <v>0</v>
      </c>
    </row>
    <row r="3308" spans="1:4" s="38" customFormat="1" ht="40.5" customHeight="1" x14ac:dyDescent="0.2">
      <c r="A3308" s="51">
        <v>412000</v>
      </c>
      <c r="B3308" s="48" t="s">
        <v>199</v>
      </c>
      <c r="C3308" s="89">
        <f>SUM(C3309:C3316)</f>
        <v>72800</v>
      </c>
      <c r="D3308" s="89">
        <f>SUM(D3309:D3316)</f>
        <v>0</v>
      </c>
    </row>
    <row r="3309" spans="1:4" s="38" customFormat="1" ht="37.5" x14ac:dyDescent="0.2">
      <c r="A3309" s="53">
        <v>412200</v>
      </c>
      <c r="B3309" s="46" t="s">
        <v>208</v>
      </c>
      <c r="C3309" s="88">
        <v>35000</v>
      </c>
      <c r="D3309" s="47">
        <v>0</v>
      </c>
    </row>
    <row r="3310" spans="1:4" s="38" customFormat="1" x14ac:dyDescent="0.2">
      <c r="A3310" s="53">
        <v>412300</v>
      </c>
      <c r="B3310" s="46" t="s">
        <v>88</v>
      </c>
      <c r="C3310" s="88">
        <v>10000</v>
      </c>
      <c r="D3310" s="47">
        <v>0</v>
      </c>
    </row>
    <row r="3311" spans="1:4" s="38" customFormat="1" x14ac:dyDescent="0.2">
      <c r="A3311" s="53">
        <v>412500</v>
      </c>
      <c r="B3311" s="46" t="s">
        <v>90</v>
      </c>
      <c r="C3311" s="88">
        <v>1000</v>
      </c>
      <c r="D3311" s="47">
        <v>0</v>
      </c>
    </row>
    <row r="3312" spans="1:4" s="38" customFormat="1" x14ac:dyDescent="0.2">
      <c r="A3312" s="53">
        <v>412600</v>
      </c>
      <c r="B3312" s="46" t="s">
        <v>209</v>
      </c>
      <c r="C3312" s="88">
        <v>2000</v>
      </c>
      <c r="D3312" s="47">
        <v>0</v>
      </c>
    </row>
    <row r="3313" spans="1:4" s="38" customFormat="1" x14ac:dyDescent="0.2">
      <c r="A3313" s="53">
        <v>412700</v>
      </c>
      <c r="B3313" s="46" t="s">
        <v>196</v>
      </c>
      <c r="C3313" s="88">
        <v>19100</v>
      </c>
      <c r="D3313" s="47">
        <v>0</v>
      </c>
    </row>
    <row r="3314" spans="1:4" s="38" customFormat="1" x14ac:dyDescent="0.2">
      <c r="A3314" s="53">
        <v>412900</v>
      </c>
      <c r="B3314" s="83" t="s">
        <v>287</v>
      </c>
      <c r="C3314" s="88">
        <v>0</v>
      </c>
      <c r="D3314" s="47">
        <v>0</v>
      </c>
    </row>
    <row r="3315" spans="1:4" s="38" customFormat="1" ht="37.5" x14ac:dyDescent="0.2">
      <c r="A3315" s="53">
        <v>412900</v>
      </c>
      <c r="B3315" s="83" t="s">
        <v>305</v>
      </c>
      <c r="C3315" s="88">
        <v>4500</v>
      </c>
      <c r="D3315" s="47">
        <v>0</v>
      </c>
    </row>
    <row r="3316" spans="1:4" s="38" customFormat="1" ht="37.5" x14ac:dyDescent="0.2">
      <c r="A3316" s="53">
        <v>412900</v>
      </c>
      <c r="B3316" s="83" t="s">
        <v>306</v>
      </c>
      <c r="C3316" s="88">
        <v>1200</v>
      </c>
      <c r="D3316" s="47">
        <v>0</v>
      </c>
    </row>
    <row r="3317" spans="1:4" s="49" customFormat="1" ht="40.5" customHeight="1" x14ac:dyDescent="0.2">
      <c r="A3317" s="51">
        <v>510000</v>
      </c>
      <c r="B3317" s="48" t="s">
        <v>146</v>
      </c>
      <c r="C3317" s="89">
        <f t="shared" ref="C3317:D3318" si="690">C3318</f>
        <v>5000</v>
      </c>
      <c r="D3317" s="89">
        <f t="shared" si="690"/>
        <v>0</v>
      </c>
    </row>
    <row r="3318" spans="1:4" s="49" customFormat="1" ht="19.5" x14ac:dyDescent="0.2">
      <c r="A3318" s="51">
        <v>511000</v>
      </c>
      <c r="B3318" s="48" t="s">
        <v>147</v>
      </c>
      <c r="C3318" s="89">
        <f t="shared" si="690"/>
        <v>5000</v>
      </c>
      <c r="D3318" s="89">
        <f t="shared" si="690"/>
        <v>0</v>
      </c>
    </row>
    <row r="3319" spans="1:4" s="38" customFormat="1" x14ac:dyDescent="0.2">
      <c r="A3319" s="53">
        <v>511300</v>
      </c>
      <c r="B3319" s="46" t="s">
        <v>150</v>
      </c>
      <c r="C3319" s="88">
        <v>5000</v>
      </c>
      <c r="D3319" s="47">
        <v>0</v>
      </c>
    </row>
    <row r="3320" spans="1:4" s="49" customFormat="1" ht="19.5" x14ac:dyDescent="0.2">
      <c r="A3320" s="51">
        <v>630000</v>
      </c>
      <c r="B3320" s="48" t="s">
        <v>184</v>
      </c>
      <c r="C3320" s="89">
        <f t="shared" ref="C3320:D3320" si="691">C3323+C3321</f>
        <v>0</v>
      </c>
      <c r="D3320" s="89">
        <f t="shared" si="691"/>
        <v>246000</v>
      </c>
    </row>
    <row r="3321" spans="1:4" s="49" customFormat="1" ht="19.5" x14ac:dyDescent="0.2">
      <c r="A3321" s="51">
        <v>631000</v>
      </c>
      <c r="B3321" s="48" t="s">
        <v>120</v>
      </c>
      <c r="C3321" s="89">
        <f t="shared" ref="C3321:D3321" si="692">C3322</f>
        <v>0</v>
      </c>
      <c r="D3321" s="89">
        <f t="shared" si="692"/>
        <v>246000</v>
      </c>
    </row>
    <row r="3322" spans="1:4" s="38" customFormat="1" x14ac:dyDescent="0.2">
      <c r="A3322" s="53">
        <v>631200</v>
      </c>
      <c r="B3322" s="46" t="s">
        <v>187</v>
      </c>
      <c r="C3322" s="88">
        <v>0</v>
      </c>
      <c r="D3322" s="88">
        <v>246000</v>
      </c>
    </row>
    <row r="3323" spans="1:4" s="49" customFormat="1" ht="19.5" x14ac:dyDescent="0.2">
      <c r="A3323" s="51">
        <v>638000</v>
      </c>
      <c r="B3323" s="48" t="s">
        <v>121</v>
      </c>
      <c r="C3323" s="89">
        <f t="shared" ref="C3323:D3323" si="693">C3324</f>
        <v>0</v>
      </c>
      <c r="D3323" s="89">
        <f t="shared" si="693"/>
        <v>0</v>
      </c>
    </row>
    <row r="3324" spans="1:4" s="38" customFormat="1" x14ac:dyDescent="0.2">
      <c r="A3324" s="53">
        <v>638100</v>
      </c>
      <c r="B3324" s="46" t="s">
        <v>189</v>
      </c>
      <c r="C3324" s="88">
        <v>0</v>
      </c>
      <c r="D3324" s="47">
        <v>0</v>
      </c>
    </row>
    <row r="3325" spans="1:4" s="38" customFormat="1" x14ac:dyDescent="0.2">
      <c r="A3325" s="92"/>
      <c r="B3325" s="85" t="s">
        <v>222</v>
      </c>
      <c r="C3325" s="91">
        <f>C3302+C3317+C3320</f>
        <v>611300</v>
      </c>
      <c r="D3325" s="91">
        <f>D3302+D3317+D3320</f>
        <v>246000</v>
      </c>
    </row>
    <row r="3326" spans="1:4" s="38" customFormat="1" x14ac:dyDescent="0.2">
      <c r="A3326" s="55"/>
      <c r="B3326" s="46"/>
      <c r="C3326" s="88"/>
      <c r="D3326" s="88"/>
    </row>
    <row r="3327" spans="1:4" s="38" customFormat="1" x14ac:dyDescent="0.2">
      <c r="A3327" s="55"/>
      <c r="B3327" s="46"/>
      <c r="C3327" s="88"/>
      <c r="D3327" s="88"/>
    </row>
    <row r="3328" spans="1:4" s="38" customFormat="1" x14ac:dyDescent="0.2">
      <c r="A3328" s="50" t="s">
        <v>646</v>
      </c>
      <c r="B3328" s="46"/>
      <c r="C3328" s="88"/>
      <c r="D3328" s="88"/>
    </row>
    <row r="3329" spans="1:4" s="38" customFormat="1" x14ac:dyDescent="0.2">
      <c r="A3329" s="50" t="s">
        <v>235</v>
      </c>
      <c r="B3329" s="46"/>
      <c r="C3329" s="88"/>
      <c r="D3329" s="88"/>
    </row>
    <row r="3330" spans="1:4" s="38" customFormat="1" x14ac:dyDescent="0.2">
      <c r="A3330" s="50" t="s">
        <v>405</v>
      </c>
      <c r="B3330" s="46"/>
      <c r="C3330" s="88"/>
      <c r="D3330" s="88"/>
    </row>
    <row r="3331" spans="1:4" s="38" customFormat="1" x14ac:dyDescent="0.2">
      <c r="A3331" s="50" t="s">
        <v>517</v>
      </c>
      <c r="B3331" s="46"/>
      <c r="C3331" s="88"/>
      <c r="D3331" s="88"/>
    </row>
    <row r="3332" spans="1:4" s="38" customFormat="1" x14ac:dyDescent="0.2">
      <c r="A3332" s="55"/>
      <c r="B3332" s="46"/>
      <c r="C3332" s="88"/>
      <c r="D3332" s="88"/>
    </row>
    <row r="3333" spans="1:4" s="38" customFormat="1" ht="20.25" customHeight="1" x14ac:dyDescent="0.2">
      <c r="A3333" s="51">
        <v>410000</v>
      </c>
      <c r="B3333" s="43" t="s">
        <v>83</v>
      </c>
      <c r="C3333" s="89">
        <f t="shared" ref="C3333" si="694">C3334+C3339</f>
        <v>959300</v>
      </c>
      <c r="D3333" s="89">
        <f t="shared" ref="D3333" si="695">D3334+D3339</f>
        <v>0</v>
      </c>
    </row>
    <row r="3334" spans="1:4" s="38" customFormat="1" ht="19.5" x14ac:dyDescent="0.2">
      <c r="A3334" s="51">
        <v>411000</v>
      </c>
      <c r="B3334" s="43" t="s">
        <v>194</v>
      </c>
      <c r="C3334" s="89">
        <f t="shared" ref="C3334" si="696">SUM(C3335:C3338)</f>
        <v>855400</v>
      </c>
      <c r="D3334" s="89">
        <f t="shared" ref="D3334" si="697">SUM(D3335:D3338)</f>
        <v>0</v>
      </c>
    </row>
    <row r="3335" spans="1:4" s="38" customFormat="1" x14ac:dyDescent="0.2">
      <c r="A3335" s="53">
        <v>411100</v>
      </c>
      <c r="B3335" s="46" t="s">
        <v>84</v>
      </c>
      <c r="C3335" s="88">
        <v>808500</v>
      </c>
      <c r="D3335" s="47">
        <v>0</v>
      </c>
    </row>
    <row r="3336" spans="1:4" s="38" customFormat="1" ht="37.5" x14ac:dyDescent="0.2">
      <c r="A3336" s="53">
        <v>411200</v>
      </c>
      <c r="B3336" s="46" t="s">
        <v>207</v>
      </c>
      <c r="C3336" s="88">
        <v>33900</v>
      </c>
      <c r="D3336" s="47">
        <v>0</v>
      </c>
    </row>
    <row r="3337" spans="1:4" s="38" customFormat="1" ht="37.5" x14ac:dyDescent="0.2">
      <c r="A3337" s="53">
        <v>411300</v>
      </c>
      <c r="B3337" s="46" t="s">
        <v>85</v>
      </c>
      <c r="C3337" s="88">
        <v>9500</v>
      </c>
      <c r="D3337" s="47">
        <v>0</v>
      </c>
    </row>
    <row r="3338" spans="1:4" s="38" customFormat="1" x14ac:dyDescent="0.2">
      <c r="A3338" s="53">
        <v>411400</v>
      </c>
      <c r="B3338" s="46" t="s">
        <v>86</v>
      </c>
      <c r="C3338" s="88">
        <v>3500</v>
      </c>
      <c r="D3338" s="47">
        <v>0</v>
      </c>
    </row>
    <row r="3339" spans="1:4" s="38" customFormat="1" ht="40.5" customHeight="1" x14ac:dyDescent="0.2">
      <c r="A3339" s="51">
        <v>412000</v>
      </c>
      <c r="B3339" s="48" t="s">
        <v>199</v>
      </c>
      <c r="C3339" s="89">
        <f>SUM(C3340:C3347)</f>
        <v>103900</v>
      </c>
      <c r="D3339" s="89">
        <f>SUM(D3340:D3347)</f>
        <v>0</v>
      </c>
    </row>
    <row r="3340" spans="1:4" s="38" customFormat="1" ht="37.5" x14ac:dyDescent="0.2">
      <c r="A3340" s="53">
        <v>412200</v>
      </c>
      <c r="B3340" s="46" t="s">
        <v>208</v>
      </c>
      <c r="C3340" s="88">
        <v>33000</v>
      </c>
      <c r="D3340" s="47">
        <v>0</v>
      </c>
    </row>
    <row r="3341" spans="1:4" s="38" customFormat="1" x14ac:dyDescent="0.2">
      <c r="A3341" s="53">
        <v>412300</v>
      </c>
      <c r="B3341" s="46" t="s">
        <v>88</v>
      </c>
      <c r="C3341" s="88">
        <v>10000</v>
      </c>
      <c r="D3341" s="47">
        <v>0</v>
      </c>
    </row>
    <row r="3342" spans="1:4" s="38" customFormat="1" x14ac:dyDescent="0.2">
      <c r="A3342" s="53">
        <v>412500</v>
      </c>
      <c r="B3342" s="46" t="s">
        <v>90</v>
      </c>
      <c r="C3342" s="88">
        <v>6000</v>
      </c>
      <c r="D3342" s="47">
        <v>0</v>
      </c>
    </row>
    <row r="3343" spans="1:4" s="38" customFormat="1" x14ac:dyDescent="0.2">
      <c r="A3343" s="53">
        <v>412600</v>
      </c>
      <c r="B3343" s="46" t="s">
        <v>209</v>
      </c>
      <c r="C3343" s="88">
        <v>10000</v>
      </c>
      <c r="D3343" s="47">
        <v>0</v>
      </c>
    </row>
    <row r="3344" spans="1:4" s="38" customFormat="1" x14ac:dyDescent="0.2">
      <c r="A3344" s="53">
        <v>412700</v>
      </c>
      <c r="B3344" s="46" t="s">
        <v>196</v>
      </c>
      <c r="C3344" s="88">
        <v>42200</v>
      </c>
      <c r="D3344" s="47">
        <v>0</v>
      </c>
    </row>
    <row r="3345" spans="1:4" s="38" customFormat="1" x14ac:dyDescent="0.2">
      <c r="A3345" s="53">
        <v>412900</v>
      </c>
      <c r="B3345" s="83" t="s">
        <v>304</v>
      </c>
      <c r="C3345" s="88">
        <v>200</v>
      </c>
      <c r="D3345" s="47">
        <v>0</v>
      </c>
    </row>
    <row r="3346" spans="1:4" s="38" customFormat="1" ht="37.5" x14ac:dyDescent="0.2">
      <c r="A3346" s="53">
        <v>412900</v>
      </c>
      <c r="B3346" s="83" t="s">
        <v>305</v>
      </c>
      <c r="C3346" s="88">
        <v>500</v>
      </c>
      <c r="D3346" s="47">
        <v>0</v>
      </c>
    </row>
    <row r="3347" spans="1:4" s="38" customFormat="1" ht="37.5" x14ac:dyDescent="0.2">
      <c r="A3347" s="53">
        <v>412900</v>
      </c>
      <c r="B3347" s="83" t="s">
        <v>306</v>
      </c>
      <c r="C3347" s="88">
        <v>2000</v>
      </c>
      <c r="D3347" s="47">
        <v>0</v>
      </c>
    </row>
    <row r="3348" spans="1:4" s="38" customFormat="1" ht="19.5" x14ac:dyDescent="0.2">
      <c r="A3348" s="51">
        <v>510000</v>
      </c>
      <c r="B3348" s="48" t="s">
        <v>146</v>
      </c>
      <c r="C3348" s="89">
        <f>C3349+0</f>
        <v>10000</v>
      </c>
      <c r="D3348" s="89">
        <f>D3349+0</f>
        <v>0</v>
      </c>
    </row>
    <row r="3349" spans="1:4" s="38" customFormat="1" ht="19.5" x14ac:dyDescent="0.2">
      <c r="A3349" s="51">
        <v>511000</v>
      </c>
      <c r="B3349" s="48" t="s">
        <v>147</v>
      </c>
      <c r="C3349" s="89">
        <f>SUM(C3350:C3350)</f>
        <v>10000</v>
      </c>
      <c r="D3349" s="89">
        <f>SUM(D3350:D3350)</f>
        <v>0</v>
      </c>
    </row>
    <row r="3350" spans="1:4" s="38" customFormat="1" x14ac:dyDescent="0.2">
      <c r="A3350" s="53">
        <v>511300</v>
      </c>
      <c r="B3350" s="46" t="s">
        <v>150</v>
      </c>
      <c r="C3350" s="88">
        <v>10000</v>
      </c>
      <c r="D3350" s="47">
        <v>0</v>
      </c>
    </row>
    <row r="3351" spans="1:4" s="49" customFormat="1" ht="19.5" x14ac:dyDescent="0.2">
      <c r="A3351" s="51">
        <v>630000</v>
      </c>
      <c r="B3351" s="48" t="s">
        <v>184</v>
      </c>
      <c r="C3351" s="89">
        <f t="shared" ref="C3351:D3352" si="698">C3352</f>
        <v>9000</v>
      </c>
      <c r="D3351" s="89">
        <f t="shared" si="698"/>
        <v>0</v>
      </c>
    </row>
    <row r="3352" spans="1:4" s="49" customFormat="1" ht="19.5" x14ac:dyDescent="0.2">
      <c r="A3352" s="51">
        <v>638000</v>
      </c>
      <c r="B3352" s="48" t="s">
        <v>121</v>
      </c>
      <c r="C3352" s="89">
        <f t="shared" si="698"/>
        <v>9000</v>
      </c>
      <c r="D3352" s="89">
        <f t="shared" si="698"/>
        <v>0</v>
      </c>
    </row>
    <row r="3353" spans="1:4" s="38" customFormat="1" x14ac:dyDescent="0.2">
      <c r="A3353" s="53">
        <v>638100</v>
      </c>
      <c r="B3353" s="46" t="s">
        <v>189</v>
      </c>
      <c r="C3353" s="88">
        <v>9000</v>
      </c>
      <c r="D3353" s="47">
        <v>0</v>
      </c>
    </row>
    <row r="3354" spans="1:4" s="38" customFormat="1" x14ac:dyDescent="0.2">
      <c r="A3354" s="92"/>
      <c r="B3354" s="85" t="s">
        <v>222</v>
      </c>
      <c r="C3354" s="91">
        <f>C3333+C3348+C3351</f>
        <v>978300</v>
      </c>
      <c r="D3354" s="91">
        <f>D3333+D3348+D3351</f>
        <v>0</v>
      </c>
    </row>
    <row r="3355" spans="1:4" s="38" customFormat="1" x14ac:dyDescent="0.2">
      <c r="A3355" s="55"/>
      <c r="B3355" s="46"/>
      <c r="C3355" s="88"/>
      <c r="D3355" s="88"/>
    </row>
    <row r="3356" spans="1:4" s="38" customFormat="1" x14ac:dyDescent="0.2">
      <c r="A3356" s="55"/>
      <c r="B3356" s="46"/>
      <c r="C3356" s="88"/>
      <c r="D3356" s="88"/>
    </row>
    <row r="3357" spans="1:4" s="38" customFormat="1" x14ac:dyDescent="0.2">
      <c r="A3357" s="50" t="s">
        <v>647</v>
      </c>
      <c r="B3357" s="46"/>
      <c r="C3357" s="88"/>
      <c r="D3357" s="88"/>
    </row>
    <row r="3358" spans="1:4" s="38" customFormat="1" x14ac:dyDescent="0.2">
      <c r="A3358" s="50" t="s">
        <v>235</v>
      </c>
      <c r="B3358" s="46"/>
      <c r="C3358" s="88"/>
      <c r="D3358" s="88"/>
    </row>
    <row r="3359" spans="1:4" s="38" customFormat="1" x14ac:dyDescent="0.2">
      <c r="A3359" s="50" t="s">
        <v>406</v>
      </c>
      <c r="B3359" s="46"/>
      <c r="C3359" s="88"/>
      <c r="D3359" s="88"/>
    </row>
    <row r="3360" spans="1:4" s="38" customFormat="1" x14ac:dyDescent="0.2">
      <c r="A3360" s="50" t="s">
        <v>517</v>
      </c>
      <c r="B3360" s="46"/>
      <c r="C3360" s="88"/>
      <c r="D3360" s="88"/>
    </row>
    <row r="3361" spans="1:4" s="38" customFormat="1" x14ac:dyDescent="0.2">
      <c r="A3361" s="55"/>
      <c r="B3361" s="46"/>
      <c r="C3361" s="88"/>
      <c r="D3361" s="88"/>
    </row>
    <row r="3362" spans="1:4" s="38" customFormat="1" ht="20.25" customHeight="1" x14ac:dyDescent="0.2">
      <c r="A3362" s="51">
        <v>410000</v>
      </c>
      <c r="B3362" s="43" t="s">
        <v>83</v>
      </c>
      <c r="C3362" s="89">
        <f t="shared" ref="C3362" si="699">C3363+C3368</f>
        <v>941500</v>
      </c>
      <c r="D3362" s="89">
        <f t="shared" ref="D3362" si="700">D3363+D3368</f>
        <v>0</v>
      </c>
    </row>
    <row r="3363" spans="1:4" s="38" customFormat="1" ht="19.5" x14ac:dyDescent="0.2">
      <c r="A3363" s="51">
        <v>411000</v>
      </c>
      <c r="B3363" s="43" t="s">
        <v>194</v>
      </c>
      <c r="C3363" s="89">
        <f t="shared" ref="C3363" si="701">SUM(C3364:C3367)</f>
        <v>852500</v>
      </c>
      <c r="D3363" s="89">
        <f t="shared" ref="D3363" si="702">SUM(D3364:D3367)</f>
        <v>0</v>
      </c>
    </row>
    <row r="3364" spans="1:4" s="38" customFormat="1" x14ac:dyDescent="0.2">
      <c r="A3364" s="53">
        <v>411100</v>
      </c>
      <c r="B3364" s="46" t="s">
        <v>84</v>
      </c>
      <c r="C3364" s="88">
        <v>815500</v>
      </c>
      <c r="D3364" s="47">
        <v>0</v>
      </c>
    </row>
    <row r="3365" spans="1:4" s="38" customFormat="1" ht="37.5" x14ac:dyDescent="0.2">
      <c r="A3365" s="53">
        <v>411200</v>
      </c>
      <c r="B3365" s="46" t="s">
        <v>207</v>
      </c>
      <c r="C3365" s="88">
        <v>29000</v>
      </c>
      <c r="D3365" s="47">
        <v>0</v>
      </c>
    </row>
    <row r="3366" spans="1:4" s="38" customFormat="1" ht="37.5" x14ac:dyDescent="0.2">
      <c r="A3366" s="53">
        <v>411300</v>
      </c>
      <c r="B3366" s="46" t="s">
        <v>85</v>
      </c>
      <c r="C3366" s="88">
        <v>0</v>
      </c>
      <c r="D3366" s="47">
        <v>0</v>
      </c>
    </row>
    <row r="3367" spans="1:4" s="38" customFormat="1" x14ac:dyDescent="0.2">
      <c r="A3367" s="53">
        <v>411400</v>
      </c>
      <c r="B3367" s="46" t="s">
        <v>86</v>
      </c>
      <c r="C3367" s="88">
        <v>8000</v>
      </c>
      <c r="D3367" s="47">
        <v>0</v>
      </c>
    </row>
    <row r="3368" spans="1:4" s="38" customFormat="1" ht="40.5" customHeight="1" x14ac:dyDescent="0.2">
      <c r="A3368" s="51">
        <v>412000</v>
      </c>
      <c r="B3368" s="48" t="s">
        <v>199</v>
      </c>
      <c r="C3368" s="89">
        <f>SUM(C3369:C3377)</f>
        <v>89000</v>
      </c>
      <c r="D3368" s="89">
        <f>SUM(D3369:D3377)</f>
        <v>0</v>
      </c>
    </row>
    <row r="3369" spans="1:4" s="38" customFormat="1" ht="37.5" x14ac:dyDescent="0.2">
      <c r="A3369" s="53">
        <v>412200</v>
      </c>
      <c r="B3369" s="46" t="s">
        <v>208</v>
      </c>
      <c r="C3369" s="88">
        <v>32000</v>
      </c>
      <c r="D3369" s="47">
        <v>0</v>
      </c>
    </row>
    <row r="3370" spans="1:4" s="38" customFormat="1" x14ac:dyDescent="0.2">
      <c r="A3370" s="53">
        <v>412300</v>
      </c>
      <c r="B3370" s="46" t="s">
        <v>88</v>
      </c>
      <c r="C3370" s="88">
        <v>10500</v>
      </c>
      <c r="D3370" s="47">
        <v>0</v>
      </c>
    </row>
    <row r="3371" spans="1:4" s="38" customFormat="1" x14ac:dyDescent="0.2">
      <c r="A3371" s="53">
        <v>412500</v>
      </c>
      <c r="B3371" s="46" t="s">
        <v>90</v>
      </c>
      <c r="C3371" s="88">
        <v>1500</v>
      </c>
      <c r="D3371" s="47">
        <v>0</v>
      </c>
    </row>
    <row r="3372" spans="1:4" s="38" customFormat="1" x14ac:dyDescent="0.2">
      <c r="A3372" s="53">
        <v>412600</v>
      </c>
      <c r="B3372" s="46" t="s">
        <v>209</v>
      </c>
      <c r="C3372" s="88">
        <v>6000</v>
      </c>
      <c r="D3372" s="47">
        <v>0</v>
      </c>
    </row>
    <row r="3373" spans="1:4" s="38" customFormat="1" x14ac:dyDescent="0.2">
      <c r="A3373" s="53">
        <v>412700</v>
      </c>
      <c r="B3373" s="46" t="s">
        <v>196</v>
      </c>
      <c r="C3373" s="88">
        <v>30000</v>
      </c>
      <c r="D3373" s="47">
        <v>0</v>
      </c>
    </row>
    <row r="3374" spans="1:4" s="38" customFormat="1" x14ac:dyDescent="0.2">
      <c r="A3374" s="53">
        <v>412900</v>
      </c>
      <c r="B3374" s="83" t="s">
        <v>518</v>
      </c>
      <c r="C3374" s="88">
        <v>500</v>
      </c>
      <c r="D3374" s="47">
        <v>0</v>
      </c>
    </row>
    <row r="3375" spans="1:4" s="38" customFormat="1" x14ac:dyDescent="0.2">
      <c r="A3375" s="53">
        <v>412900</v>
      </c>
      <c r="B3375" s="83" t="s">
        <v>287</v>
      </c>
      <c r="C3375" s="88">
        <v>0</v>
      </c>
      <c r="D3375" s="47">
        <v>0</v>
      </c>
    </row>
    <row r="3376" spans="1:4" s="38" customFormat="1" ht="37.5" x14ac:dyDescent="0.2">
      <c r="A3376" s="53">
        <v>412900</v>
      </c>
      <c r="B3376" s="83" t="s">
        <v>305</v>
      </c>
      <c r="C3376" s="88">
        <v>6500</v>
      </c>
      <c r="D3376" s="47">
        <v>0</v>
      </c>
    </row>
    <row r="3377" spans="1:4" s="38" customFormat="1" ht="37.5" x14ac:dyDescent="0.2">
      <c r="A3377" s="53">
        <v>412900</v>
      </c>
      <c r="B3377" s="83" t="s">
        <v>306</v>
      </c>
      <c r="C3377" s="88">
        <v>2000</v>
      </c>
      <c r="D3377" s="47">
        <v>0</v>
      </c>
    </row>
    <row r="3378" spans="1:4" s="38" customFormat="1" ht="40.5" customHeight="1" x14ac:dyDescent="0.2">
      <c r="A3378" s="51">
        <v>510000</v>
      </c>
      <c r="B3378" s="48" t="s">
        <v>146</v>
      </c>
      <c r="C3378" s="89">
        <f t="shared" ref="C3378:D3379" si="703">C3379</f>
        <v>10000</v>
      </c>
      <c r="D3378" s="89">
        <f t="shared" si="703"/>
        <v>0</v>
      </c>
    </row>
    <row r="3379" spans="1:4" s="38" customFormat="1" ht="19.5" x14ac:dyDescent="0.2">
      <c r="A3379" s="51">
        <v>511000</v>
      </c>
      <c r="B3379" s="48" t="s">
        <v>147</v>
      </c>
      <c r="C3379" s="89">
        <f t="shared" si="703"/>
        <v>10000</v>
      </c>
      <c r="D3379" s="89">
        <f t="shared" si="703"/>
        <v>0</v>
      </c>
    </row>
    <row r="3380" spans="1:4" s="38" customFormat="1" x14ac:dyDescent="0.2">
      <c r="A3380" s="53">
        <v>511300</v>
      </c>
      <c r="B3380" s="46" t="s">
        <v>150</v>
      </c>
      <c r="C3380" s="88">
        <v>10000</v>
      </c>
      <c r="D3380" s="47">
        <v>0</v>
      </c>
    </row>
    <row r="3381" spans="1:4" s="49" customFormat="1" ht="19.5" x14ac:dyDescent="0.2">
      <c r="A3381" s="51">
        <v>630000</v>
      </c>
      <c r="B3381" s="48" t="s">
        <v>184</v>
      </c>
      <c r="C3381" s="89">
        <f>0</f>
        <v>0</v>
      </c>
      <c r="D3381" s="89">
        <f>0+D3382</f>
        <v>5000</v>
      </c>
    </row>
    <row r="3382" spans="1:4" s="49" customFormat="1" ht="19.5" x14ac:dyDescent="0.2">
      <c r="A3382" s="51">
        <v>631000</v>
      </c>
      <c r="B3382" s="48" t="s">
        <v>120</v>
      </c>
      <c r="C3382" s="89">
        <f t="shared" ref="C3382" si="704">+C3383</f>
        <v>0</v>
      </c>
      <c r="D3382" s="89">
        <f>+D3383</f>
        <v>5000</v>
      </c>
    </row>
    <row r="3383" spans="1:4" s="38" customFormat="1" x14ac:dyDescent="0.2">
      <c r="A3383" s="53">
        <v>631200</v>
      </c>
      <c r="B3383" s="46" t="s">
        <v>187</v>
      </c>
      <c r="C3383" s="88">
        <v>0</v>
      </c>
      <c r="D3383" s="88">
        <v>5000</v>
      </c>
    </row>
    <row r="3384" spans="1:4" s="38" customFormat="1" x14ac:dyDescent="0.2">
      <c r="A3384" s="92"/>
      <c r="B3384" s="85" t="s">
        <v>222</v>
      </c>
      <c r="C3384" s="91">
        <f>C3362+C3378+C3381</f>
        <v>951500</v>
      </c>
      <c r="D3384" s="91">
        <f>D3362+D3378+D3381</f>
        <v>5000</v>
      </c>
    </row>
    <row r="3385" spans="1:4" s="38" customFormat="1" x14ac:dyDescent="0.2">
      <c r="A3385" s="57"/>
      <c r="B3385" s="34"/>
      <c r="C3385" s="82"/>
      <c r="D3385" s="82"/>
    </row>
    <row r="3386" spans="1:4" s="38" customFormat="1" x14ac:dyDescent="0.2">
      <c r="A3386" s="57"/>
      <c r="B3386" s="34"/>
      <c r="C3386" s="82"/>
      <c r="D3386" s="82"/>
    </row>
    <row r="3387" spans="1:4" s="38" customFormat="1" x14ac:dyDescent="0.2">
      <c r="A3387" s="50" t="s">
        <v>648</v>
      </c>
      <c r="B3387" s="46"/>
      <c r="C3387" s="82"/>
      <c r="D3387" s="82"/>
    </row>
    <row r="3388" spans="1:4" s="38" customFormat="1" x14ac:dyDescent="0.2">
      <c r="A3388" s="50" t="s">
        <v>235</v>
      </c>
      <c r="B3388" s="46"/>
      <c r="C3388" s="82"/>
      <c r="D3388" s="82"/>
    </row>
    <row r="3389" spans="1:4" s="38" customFormat="1" x14ac:dyDescent="0.2">
      <c r="A3389" s="50" t="s">
        <v>407</v>
      </c>
      <c r="B3389" s="46"/>
      <c r="C3389" s="82"/>
      <c r="D3389" s="82"/>
    </row>
    <row r="3390" spans="1:4" s="38" customFormat="1" x14ac:dyDescent="0.2">
      <c r="A3390" s="50" t="s">
        <v>517</v>
      </c>
      <c r="B3390" s="46"/>
      <c r="C3390" s="82"/>
      <c r="D3390" s="82"/>
    </row>
    <row r="3391" spans="1:4" s="38" customFormat="1" x14ac:dyDescent="0.2">
      <c r="A3391" s="55"/>
      <c r="B3391" s="46"/>
      <c r="C3391" s="82"/>
      <c r="D3391" s="82"/>
    </row>
    <row r="3392" spans="1:4" s="49" customFormat="1" ht="20.25" customHeight="1" x14ac:dyDescent="0.2">
      <c r="A3392" s="51">
        <v>410000</v>
      </c>
      <c r="B3392" s="43" t="s">
        <v>83</v>
      </c>
      <c r="C3392" s="89">
        <f t="shared" ref="C3392" si="705">C3393+C3398</f>
        <v>856900</v>
      </c>
      <c r="D3392" s="89">
        <f t="shared" ref="D3392" si="706">D3393+D3398</f>
        <v>0</v>
      </c>
    </row>
    <row r="3393" spans="1:4" s="49" customFormat="1" ht="19.5" x14ac:dyDescent="0.2">
      <c r="A3393" s="51">
        <v>411000</v>
      </c>
      <c r="B3393" s="43" t="s">
        <v>194</v>
      </c>
      <c r="C3393" s="89">
        <f t="shared" ref="C3393" si="707">SUM(C3394:C3397)</f>
        <v>720000</v>
      </c>
      <c r="D3393" s="89">
        <f t="shared" ref="D3393" si="708">SUM(D3394:D3397)</f>
        <v>0</v>
      </c>
    </row>
    <row r="3394" spans="1:4" s="38" customFormat="1" x14ac:dyDescent="0.2">
      <c r="A3394" s="53">
        <v>411100</v>
      </c>
      <c r="B3394" s="46" t="s">
        <v>84</v>
      </c>
      <c r="C3394" s="88">
        <v>665000</v>
      </c>
      <c r="D3394" s="47">
        <v>0</v>
      </c>
    </row>
    <row r="3395" spans="1:4" s="38" customFormat="1" ht="37.5" x14ac:dyDescent="0.2">
      <c r="A3395" s="53">
        <v>411200</v>
      </c>
      <c r="B3395" s="46" t="s">
        <v>207</v>
      </c>
      <c r="C3395" s="88">
        <v>35000</v>
      </c>
      <c r="D3395" s="47">
        <v>0</v>
      </c>
    </row>
    <row r="3396" spans="1:4" s="38" customFormat="1" ht="37.5" x14ac:dyDescent="0.2">
      <c r="A3396" s="53">
        <v>411300</v>
      </c>
      <c r="B3396" s="46" t="s">
        <v>85</v>
      </c>
      <c r="C3396" s="88">
        <v>10000</v>
      </c>
      <c r="D3396" s="47">
        <v>0</v>
      </c>
    </row>
    <row r="3397" spans="1:4" s="38" customFormat="1" x14ac:dyDescent="0.2">
      <c r="A3397" s="53">
        <v>411400</v>
      </c>
      <c r="B3397" s="46" t="s">
        <v>86</v>
      </c>
      <c r="C3397" s="88">
        <v>10000</v>
      </c>
      <c r="D3397" s="47">
        <v>0</v>
      </c>
    </row>
    <row r="3398" spans="1:4" s="49" customFormat="1" ht="40.5" customHeight="1" x14ac:dyDescent="0.2">
      <c r="A3398" s="51">
        <v>412000</v>
      </c>
      <c r="B3398" s="48" t="s">
        <v>199</v>
      </c>
      <c r="C3398" s="89">
        <f>SUM(C3399:C3406)</f>
        <v>136900</v>
      </c>
      <c r="D3398" s="89">
        <f>SUM(D3399:D3406)</f>
        <v>0</v>
      </c>
    </row>
    <row r="3399" spans="1:4" s="38" customFormat="1" ht="37.5" x14ac:dyDescent="0.2">
      <c r="A3399" s="53">
        <v>412200</v>
      </c>
      <c r="B3399" s="46" t="s">
        <v>208</v>
      </c>
      <c r="C3399" s="88">
        <v>82000</v>
      </c>
      <c r="D3399" s="47">
        <v>0</v>
      </c>
    </row>
    <row r="3400" spans="1:4" s="38" customFormat="1" x14ac:dyDescent="0.2">
      <c r="A3400" s="53">
        <v>412300</v>
      </c>
      <c r="B3400" s="46" t="s">
        <v>88</v>
      </c>
      <c r="C3400" s="88">
        <v>15000</v>
      </c>
      <c r="D3400" s="47">
        <v>0</v>
      </c>
    </row>
    <row r="3401" spans="1:4" s="38" customFormat="1" x14ac:dyDescent="0.2">
      <c r="A3401" s="53">
        <v>412500</v>
      </c>
      <c r="B3401" s="46" t="s">
        <v>90</v>
      </c>
      <c r="C3401" s="88">
        <v>4000</v>
      </c>
      <c r="D3401" s="47">
        <v>0</v>
      </c>
    </row>
    <row r="3402" spans="1:4" s="38" customFormat="1" x14ac:dyDescent="0.2">
      <c r="A3402" s="53">
        <v>412600</v>
      </c>
      <c r="B3402" s="46" t="s">
        <v>209</v>
      </c>
      <c r="C3402" s="88">
        <v>2000</v>
      </c>
      <c r="D3402" s="47">
        <v>0</v>
      </c>
    </row>
    <row r="3403" spans="1:4" s="38" customFormat="1" x14ac:dyDescent="0.2">
      <c r="A3403" s="53">
        <v>412700</v>
      </c>
      <c r="B3403" s="46" t="s">
        <v>196</v>
      </c>
      <c r="C3403" s="88">
        <v>30000</v>
      </c>
      <c r="D3403" s="47">
        <v>0</v>
      </c>
    </row>
    <row r="3404" spans="1:4" s="38" customFormat="1" x14ac:dyDescent="0.2">
      <c r="A3404" s="53">
        <v>412900</v>
      </c>
      <c r="B3404" s="83" t="s">
        <v>287</v>
      </c>
      <c r="C3404" s="88">
        <v>0</v>
      </c>
      <c r="D3404" s="47">
        <v>0</v>
      </c>
    </row>
    <row r="3405" spans="1:4" s="38" customFormat="1" ht="37.5" x14ac:dyDescent="0.2">
      <c r="A3405" s="53">
        <v>412900</v>
      </c>
      <c r="B3405" s="83" t="s">
        <v>305</v>
      </c>
      <c r="C3405" s="88">
        <v>1900</v>
      </c>
      <c r="D3405" s="47">
        <v>0</v>
      </c>
    </row>
    <row r="3406" spans="1:4" s="38" customFormat="1" ht="37.5" x14ac:dyDescent="0.2">
      <c r="A3406" s="53">
        <v>412900</v>
      </c>
      <c r="B3406" s="83" t="s">
        <v>306</v>
      </c>
      <c r="C3406" s="88">
        <v>2000</v>
      </c>
      <c r="D3406" s="47">
        <v>0</v>
      </c>
    </row>
    <row r="3407" spans="1:4" s="49" customFormat="1" ht="40.5" customHeight="1" x14ac:dyDescent="0.2">
      <c r="A3407" s="51">
        <v>510000</v>
      </c>
      <c r="B3407" s="48" t="s">
        <v>146</v>
      </c>
      <c r="C3407" s="89">
        <f>C3408+0</f>
        <v>40000</v>
      </c>
      <c r="D3407" s="89">
        <f>D3408+0</f>
        <v>0</v>
      </c>
    </row>
    <row r="3408" spans="1:4" s="49" customFormat="1" ht="19.5" x14ac:dyDescent="0.2">
      <c r="A3408" s="51">
        <v>511000</v>
      </c>
      <c r="B3408" s="48" t="s">
        <v>147</v>
      </c>
      <c r="C3408" s="89">
        <f t="shared" ref="C3408" si="709">C3410+C3409</f>
        <v>40000</v>
      </c>
      <c r="D3408" s="89">
        <f t="shared" ref="D3408" si="710">D3410+D3409</f>
        <v>0</v>
      </c>
    </row>
    <row r="3409" spans="1:4" s="38" customFormat="1" ht="37.5" x14ac:dyDescent="0.2">
      <c r="A3409" s="53">
        <v>511200</v>
      </c>
      <c r="B3409" s="46" t="s">
        <v>149</v>
      </c>
      <c r="C3409" s="88">
        <v>5000</v>
      </c>
      <c r="D3409" s="47">
        <v>0</v>
      </c>
    </row>
    <row r="3410" spans="1:4" s="38" customFormat="1" x14ac:dyDescent="0.2">
      <c r="A3410" s="53">
        <v>511300</v>
      </c>
      <c r="B3410" s="46" t="s">
        <v>150</v>
      </c>
      <c r="C3410" s="88">
        <v>35000</v>
      </c>
      <c r="D3410" s="47">
        <v>0</v>
      </c>
    </row>
    <row r="3411" spans="1:4" s="49" customFormat="1" ht="19.5" x14ac:dyDescent="0.2">
      <c r="A3411" s="51">
        <v>630000</v>
      </c>
      <c r="B3411" s="48" t="s">
        <v>184</v>
      </c>
      <c r="C3411" s="89">
        <f t="shared" ref="C3411:D3411" si="711">C3412+C3414</f>
        <v>15000</v>
      </c>
      <c r="D3411" s="89">
        <f t="shared" si="711"/>
        <v>50000</v>
      </c>
    </row>
    <row r="3412" spans="1:4" s="49" customFormat="1" ht="19.5" x14ac:dyDescent="0.2">
      <c r="A3412" s="51">
        <v>631000</v>
      </c>
      <c r="B3412" s="48" t="s">
        <v>120</v>
      </c>
      <c r="C3412" s="89">
        <f t="shared" ref="C3412:D3412" si="712">C3413</f>
        <v>0</v>
      </c>
      <c r="D3412" s="89">
        <f t="shared" si="712"/>
        <v>50000</v>
      </c>
    </row>
    <row r="3413" spans="1:4" s="38" customFormat="1" x14ac:dyDescent="0.2">
      <c r="A3413" s="53">
        <v>631200</v>
      </c>
      <c r="B3413" s="46" t="s">
        <v>187</v>
      </c>
      <c r="C3413" s="88">
        <v>0</v>
      </c>
      <c r="D3413" s="88">
        <v>50000</v>
      </c>
    </row>
    <row r="3414" spans="1:4" s="49" customFormat="1" ht="19.5" x14ac:dyDescent="0.2">
      <c r="A3414" s="51">
        <v>638000</v>
      </c>
      <c r="B3414" s="48" t="s">
        <v>121</v>
      </c>
      <c r="C3414" s="89">
        <f t="shared" ref="C3414:D3414" si="713">C3415</f>
        <v>15000</v>
      </c>
      <c r="D3414" s="89">
        <f t="shared" si="713"/>
        <v>0</v>
      </c>
    </row>
    <row r="3415" spans="1:4" s="38" customFormat="1" x14ac:dyDescent="0.2">
      <c r="A3415" s="53">
        <v>638100</v>
      </c>
      <c r="B3415" s="46" t="s">
        <v>189</v>
      </c>
      <c r="C3415" s="88">
        <v>15000</v>
      </c>
      <c r="D3415" s="47">
        <v>0</v>
      </c>
    </row>
    <row r="3416" spans="1:4" s="112" customFormat="1" x14ac:dyDescent="0.2">
      <c r="A3416" s="109"/>
      <c r="B3416" s="110" t="s">
        <v>222</v>
      </c>
      <c r="C3416" s="111">
        <f>C3392+C3407+C3411</f>
        <v>911900</v>
      </c>
      <c r="D3416" s="111">
        <f>D3392+D3407+D3411</f>
        <v>50000</v>
      </c>
    </row>
    <row r="3417" spans="1:4" s="38" customFormat="1" x14ac:dyDescent="0.2">
      <c r="A3417" s="57"/>
      <c r="B3417" s="34"/>
      <c r="C3417" s="82"/>
      <c r="D3417" s="82"/>
    </row>
    <row r="3418" spans="1:4" s="38" customFormat="1" x14ac:dyDescent="0.2">
      <c r="A3418" s="57"/>
      <c r="B3418" s="34"/>
      <c r="C3418" s="82"/>
      <c r="D3418" s="82"/>
    </row>
    <row r="3419" spans="1:4" s="38" customFormat="1" ht="19.5" x14ac:dyDescent="0.2">
      <c r="A3419" s="50" t="s">
        <v>649</v>
      </c>
      <c r="B3419" s="48"/>
      <c r="C3419" s="88"/>
      <c r="D3419" s="88"/>
    </row>
    <row r="3420" spans="1:4" s="38" customFormat="1" ht="19.5" x14ac:dyDescent="0.2">
      <c r="A3420" s="50" t="s">
        <v>236</v>
      </c>
      <c r="B3420" s="48"/>
      <c r="C3420" s="88"/>
      <c r="D3420" s="88"/>
    </row>
    <row r="3421" spans="1:4" s="38" customFormat="1" ht="19.5" x14ac:dyDescent="0.2">
      <c r="A3421" s="50" t="s">
        <v>353</v>
      </c>
      <c r="B3421" s="48"/>
      <c r="C3421" s="88"/>
      <c r="D3421" s="88"/>
    </row>
    <row r="3422" spans="1:4" s="38" customFormat="1" ht="19.5" x14ac:dyDescent="0.2">
      <c r="A3422" s="50" t="s">
        <v>517</v>
      </c>
      <c r="B3422" s="48"/>
      <c r="C3422" s="88"/>
      <c r="D3422" s="88"/>
    </row>
    <row r="3423" spans="1:4" s="38" customFormat="1" x14ac:dyDescent="0.2">
      <c r="A3423" s="50"/>
      <c r="B3423" s="41"/>
      <c r="C3423" s="82"/>
      <c r="D3423" s="82"/>
    </row>
    <row r="3424" spans="1:4" s="38" customFormat="1" ht="20.25" customHeight="1" x14ac:dyDescent="0.2">
      <c r="A3424" s="51">
        <v>410000</v>
      </c>
      <c r="B3424" s="43" t="s">
        <v>83</v>
      </c>
      <c r="C3424" s="89">
        <f>C3425+C3430+C3445+C3443</f>
        <v>6924300</v>
      </c>
      <c r="D3424" s="89">
        <f>D3425+D3430+D3445+D3443</f>
        <v>0</v>
      </c>
    </row>
    <row r="3425" spans="1:4" s="38" customFormat="1" ht="19.5" x14ac:dyDescent="0.2">
      <c r="A3425" s="51">
        <v>411000</v>
      </c>
      <c r="B3425" s="43" t="s">
        <v>194</v>
      </c>
      <c r="C3425" s="89">
        <f t="shared" ref="C3425" si="714">SUM(C3426:C3429)</f>
        <v>1798000</v>
      </c>
      <c r="D3425" s="89">
        <f t="shared" ref="D3425" si="715">SUM(D3426:D3429)</f>
        <v>0</v>
      </c>
    </row>
    <row r="3426" spans="1:4" s="38" customFormat="1" x14ac:dyDescent="0.2">
      <c r="A3426" s="53">
        <v>411100</v>
      </c>
      <c r="B3426" s="46" t="s">
        <v>84</v>
      </c>
      <c r="C3426" s="88">
        <v>1695500</v>
      </c>
      <c r="D3426" s="47">
        <v>0</v>
      </c>
    </row>
    <row r="3427" spans="1:4" s="38" customFormat="1" ht="37.5" x14ac:dyDescent="0.2">
      <c r="A3427" s="53">
        <v>411200</v>
      </c>
      <c r="B3427" s="46" t="s">
        <v>207</v>
      </c>
      <c r="C3427" s="88">
        <v>59600</v>
      </c>
      <c r="D3427" s="47">
        <v>0</v>
      </c>
    </row>
    <row r="3428" spans="1:4" s="38" customFormat="1" ht="37.5" x14ac:dyDescent="0.2">
      <c r="A3428" s="53">
        <v>411300</v>
      </c>
      <c r="B3428" s="46" t="s">
        <v>85</v>
      </c>
      <c r="C3428" s="88">
        <v>30000</v>
      </c>
      <c r="D3428" s="47">
        <v>0</v>
      </c>
    </row>
    <row r="3429" spans="1:4" s="38" customFormat="1" x14ac:dyDescent="0.2">
      <c r="A3429" s="53">
        <v>411400</v>
      </c>
      <c r="B3429" s="46" t="s">
        <v>86</v>
      </c>
      <c r="C3429" s="88">
        <v>12900</v>
      </c>
      <c r="D3429" s="47">
        <v>0</v>
      </c>
    </row>
    <row r="3430" spans="1:4" s="38" customFormat="1" ht="40.5" customHeight="1" x14ac:dyDescent="0.2">
      <c r="A3430" s="51">
        <v>412000</v>
      </c>
      <c r="B3430" s="48" t="s">
        <v>199</v>
      </c>
      <c r="C3430" s="89">
        <f>SUM(C3431:C3442)</f>
        <v>1036300</v>
      </c>
      <c r="D3430" s="89">
        <f>SUM(D3431:D3442)</f>
        <v>0</v>
      </c>
    </row>
    <row r="3431" spans="1:4" s="38" customFormat="1" x14ac:dyDescent="0.2">
      <c r="A3431" s="53">
        <v>412100</v>
      </c>
      <c r="B3431" s="46" t="s">
        <v>87</v>
      </c>
      <c r="C3431" s="88">
        <v>14800</v>
      </c>
      <c r="D3431" s="47">
        <v>0</v>
      </c>
    </row>
    <row r="3432" spans="1:4" s="38" customFormat="1" ht="37.5" x14ac:dyDescent="0.2">
      <c r="A3432" s="53">
        <v>412200</v>
      </c>
      <c r="B3432" s="46" t="s">
        <v>208</v>
      </c>
      <c r="C3432" s="88">
        <v>460000</v>
      </c>
      <c r="D3432" s="47">
        <v>0</v>
      </c>
    </row>
    <row r="3433" spans="1:4" s="38" customFormat="1" x14ac:dyDescent="0.2">
      <c r="A3433" s="53">
        <v>412300</v>
      </c>
      <c r="B3433" s="46" t="s">
        <v>88</v>
      </c>
      <c r="C3433" s="88">
        <v>19000</v>
      </c>
      <c r="D3433" s="47">
        <v>0</v>
      </c>
    </row>
    <row r="3434" spans="1:4" s="38" customFormat="1" x14ac:dyDescent="0.2">
      <c r="A3434" s="53">
        <v>412500</v>
      </c>
      <c r="B3434" s="46" t="s">
        <v>90</v>
      </c>
      <c r="C3434" s="88">
        <v>20000</v>
      </c>
      <c r="D3434" s="47">
        <v>0</v>
      </c>
    </row>
    <row r="3435" spans="1:4" s="38" customFormat="1" x14ac:dyDescent="0.2">
      <c r="A3435" s="53">
        <v>412600</v>
      </c>
      <c r="B3435" s="46" t="s">
        <v>209</v>
      </c>
      <c r="C3435" s="88">
        <v>50500</v>
      </c>
      <c r="D3435" s="47">
        <v>0</v>
      </c>
    </row>
    <row r="3436" spans="1:4" s="38" customFormat="1" x14ac:dyDescent="0.2">
      <c r="A3436" s="53">
        <v>412700</v>
      </c>
      <c r="B3436" s="46" t="s">
        <v>196</v>
      </c>
      <c r="C3436" s="88">
        <v>450000</v>
      </c>
      <c r="D3436" s="47">
        <v>0</v>
      </c>
    </row>
    <row r="3437" spans="1:4" s="38" customFormat="1" x14ac:dyDescent="0.2">
      <c r="A3437" s="53">
        <v>412900</v>
      </c>
      <c r="B3437" s="83" t="s">
        <v>518</v>
      </c>
      <c r="C3437" s="88">
        <v>500</v>
      </c>
      <c r="D3437" s="47">
        <v>0</v>
      </c>
    </row>
    <row r="3438" spans="1:4" s="38" customFormat="1" x14ac:dyDescent="0.2">
      <c r="A3438" s="53">
        <v>412900</v>
      </c>
      <c r="B3438" s="83" t="s">
        <v>287</v>
      </c>
      <c r="C3438" s="88">
        <v>9500</v>
      </c>
      <c r="D3438" s="47">
        <v>0</v>
      </c>
    </row>
    <row r="3439" spans="1:4" s="38" customFormat="1" x14ac:dyDescent="0.2">
      <c r="A3439" s="53">
        <v>412900</v>
      </c>
      <c r="B3439" s="83" t="s">
        <v>304</v>
      </c>
      <c r="C3439" s="88">
        <v>4000</v>
      </c>
      <c r="D3439" s="47">
        <v>0</v>
      </c>
    </row>
    <row r="3440" spans="1:4" s="38" customFormat="1" ht="37.5" x14ac:dyDescent="0.2">
      <c r="A3440" s="53">
        <v>412900</v>
      </c>
      <c r="B3440" s="83" t="s">
        <v>305</v>
      </c>
      <c r="C3440" s="88">
        <v>4500</v>
      </c>
      <c r="D3440" s="47">
        <v>0</v>
      </c>
    </row>
    <row r="3441" spans="1:4" s="38" customFormat="1" ht="37.5" x14ac:dyDescent="0.2">
      <c r="A3441" s="53">
        <v>412900</v>
      </c>
      <c r="B3441" s="83" t="s">
        <v>306</v>
      </c>
      <c r="C3441" s="88">
        <v>3500</v>
      </c>
      <c r="D3441" s="47">
        <v>0</v>
      </c>
    </row>
    <row r="3442" spans="1:4" s="38" customFormat="1" x14ac:dyDescent="0.2">
      <c r="A3442" s="53">
        <v>412900</v>
      </c>
      <c r="B3442" s="46" t="s">
        <v>289</v>
      </c>
      <c r="C3442" s="88">
        <v>0</v>
      </c>
      <c r="D3442" s="47">
        <v>0</v>
      </c>
    </row>
    <row r="3443" spans="1:4" s="49" customFormat="1" ht="19.5" x14ac:dyDescent="0.2">
      <c r="A3443" s="51">
        <v>413000</v>
      </c>
      <c r="B3443" s="48" t="s">
        <v>200</v>
      </c>
      <c r="C3443" s="89">
        <f t="shared" ref="C3443:D3443" si="716">C3444</f>
        <v>0</v>
      </c>
      <c r="D3443" s="89">
        <f t="shared" si="716"/>
        <v>0</v>
      </c>
    </row>
    <row r="3444" spans="1:4" s="38" customFormat="1" x14ac:dyDescent="0.2">
      <c r="A3444" s="53">
        <v>413900</v>
      </c>
      <c r="B3444" s="46" t="s">
        <v>95</v>
      </c>
      <c r="C3444" s="88">
        <v>0</v>
      </c>
      <c r="D3444" s="47">
        <v>0</v>
      </c>
    </row>
    <row r="3445" spans="1:4" s="49" customFormat="1" ht="20.25" customHeight="1" x14ac:dyDescent="0.2">
      <c r="A3445" s="51">
        <v>415000</v>
      </c>
      <c r="B3445" s="48" t="s">
        <v>47</v>
      </c>
      <c r="C3445" s="89">
        <f t="shared" ref="C3445" si="717">SUM(C3446:C3454)</f>
        <v>4090000</v>
      </c>
      <c r="D3445" s="89">
        <f>SUM(D3446:D3454)</f>
        <v>0</v>
      </c>
    </row>
    <row r="3446" spans="1:4" s="38" customFormat="1" x14ac:dyDescent="0.2">
      <c r="A3446" s="53">
        <v>415200</v>
      </c>
      <c r="B3446" s="46" t="s">
        <v>408</v>
      </c>
      <c r="C3446" s="88">
        <v>70000</v>
      </c>
      <c r="D3446" s="47">
        <v>0</v>
      </c>
    </row>
    <row r="3447" spans="1:4" s="38" customFormat="1" x14ac:dyDescent="0.2">
      <c r="A3447" s="53">
        <v>415200</v>
      </c>
      <c r="B3447" s="46" t="s">
        <v>255</v>
      </c>
      <c r="C3447" s="88">
        <v>80000</v>
      </c>
      <c r="D3447" s="47">
        <v>0</v>
      </c>
    </row>
    <row r="3448" spans="1:4" s="38" customFormat="1" x14ac:dyDescent="0.2">
      <c r="A3448" s="53">
        <v>415200</v>
      </c>
      <c r="B3448" s="46" t="s">
        <v>650</v>
      </c>
      <c r="C3448" s="88">
        <v>70000</v>
      </c>
      <c r="D3448" s="47">
        <v>0</v>
      </c>
    </row>
    <row r="3449" spans="1:4" s="38" customFormat="1" x14ac:dyDescent="0.2">
      <c r="A3449" s="53">
        <v>415200</v>
      </c>
      <c r="B3449" s="46" t="s">
        <v>409</v>
      </c>
      <c r="C3449" s="88">
        <v>40000</v>
      </c>
      <c r="D3449" s="47">
        <v>0</v>
      </c>
    </row>
    <row r="3450" spans="1:4" s="38" customFormat="1" x14ac:dyDescent="0.2">
      <c r="A3450" s="53">
        <v>415200</v>
      </c>
      <c r="B3450" s="46" t="s">
        <v>651</v>
      </c>
      <c r="C3450" s="88">
        <v>70000</v>
      </c>
      <c r="D3450" s="47">
        <v>0</v>
      </c>
    </row>
    <row r="3451" spans="1:4" s="38" customFormat="1" ht="37.5" x14ac:dyDescent="0.2">
      <c r="A3451" s="53">
        <v>415200</v>
      </c>
      <c r="B3451" s="46" t="s">
        <v>652</v>
      </c>
      <c r="C3451" s="88">
        <v>70000</v>
      </c>
      <c r="D3451" s="47">
        <v>0</v>
      </c>
    </row>
    <row r="3452" spans="1:4" s="38" customFormat="1" x14ac:dyDescent="0.2">
      <c r="A3452" s="53">
        <v>415200</v>
      </c>
      <c r="B3452" s="46" t="s">
        <v>259</v>
      </c>
      <c r="C3452" s="88">
        <v>3670000</v>
      </c>
      <c r="D3452" s="47">
        <v>0</v>
      </c>
    </row>
    <row r="3453" spans="1:4" s="38" customFormat="1" x14ac:dyDescent="0.2">
      <c r="A3453" s="53">
        <v>415200</v>
      </c>
      <c r="B3453" s="46" t="s">
        <v>260</v>
      </c>
      <c r="C3453" s="88">
        <v>20000</v>
      </c>
      <c r="D3453" s="47">
        <v>0</v>
      </c>
    </row>
    <row r="3454" spans="1:4" s="38" customFormat="1" x14ac:dyDescent="0.2">
      <c r="A3454" s="53">
        <v>415200</v>
      </c>
      <c r="B3454" s="46" t="s">
        <v>251</v>
      </c>
      <c r="C3454" s="88">
        <v>0</v>
      </c>
      <c r="D3454" s="47">
        <v>0</v>
      </c>
    </row>
    <row r="3455" spans="1:4" s="38" customFormat="1" ht="40.5" customHeight="1" x14ac:dyDescent="0.2">
      <c r="A3455" s="51">
        <v>480000</v>
      </c>
      <c r="B3455" s="48" t="s">
        <v>142</v>
      </c>
      <c r="C3455" s="89">
        <f t="shared" ref="C3455:D3455" si="718">C3456</f>
        <v>3360000</v>
      </c>
      <c r="D3455" s="89">
        <f t="shared" si="718"/>
        <v>0</v>
      </c>
    </row>
    <row r="3456" spans="1:4" s="38" customFormat="1" ht="19.5" x14ac:dyDescent="0.2">
      <c r="A3456" s="51">
        <v>487000</v>
      </c>
      <c r="B3456" s="48" t="s">
        <v>193</v>
      </c>
      <c r="C3456" s="89">
        <f>SUM(C3457:C3460)</f>
        <v>3360000</v>
      </c>
      <c r="D3456" s="89">
        <f>SUM(D3457:D3460)</f>
        <v>0</v>
      </c>
    </row>
    <row r="3457" spans="1:4" s="38" customFormat="1" x14ac:dyDescent="0.2">
      <c r="A3457" s="53">
        <v>487100</v>
      </c>
      <c r="B3457" s="46" t="s">
        <v>492</v>
      </c>
      <c r="C3457" s="88">
        <v>50000</v>
      </c>
      <c r="D3457" s="47">
        <v>0</v>
      </c>
    </row>
    <row r="3458" spans="1:4" s="38" customFormat="1" x14ac:dyDescent="0.2">
      <c r="A3458" s="53">
        <v>487300</v>
      </c>
      <c r="B3458" s="46" t="s">
        <v>653</v>
      </c>
      <c r="C3458" s="88">
        <v>3300000</v>
      </c>
      <c r="D3458" s="47">
        <v>0</v>
      </c>
    </row>
    <row r="3459" spans="1:4" s="38" customFormat="1" x14ac:dyDescent="0.2">
      <c r="A3459" s="53">
        <v>487300</v>
      </c>
      <c r="B3459" s="46" t="s">
        <v>654</v>
      </c>
      <c r="C3459" s="88">
        <v>10000</v>
      </c>
      <c r="D3459" s="47">
        <v>0</v>
      </c>
    </row>
    <row r="3460" spans="1:4" s="38" customFormat="1" x14ac:dyDescent="0.2">
      <c r="A3460" s="53">
        <v>487300</v>
      </c>
      <c r="B3460" s="46" t="s">
        <v>143</v>
      </c>
      <c r="C3460" s="88">
        <v>0</v>
      </c>
      <c r="D3460" s="47">
        <v>0</v>
      </c>
    </row>
    <row r="3461" spans="1:4" s="38" customFormat="1" ht="40.5" customHeight="1" x14ac:dyDescent="0.2">
      <c r="A3461" s="51">
        <v>510000</v>
      </c>
      <c r="B3461" s="48" t="s">
        <v>146</v>
      </c>
      <c r="C3461" s="89">
        <f>C3462+C3465</f>
        <v>155000</v>
      </c>
      <c r="D3461" s="89">
        <f>D3462+D3465</f>
        <v>0</v>
      </c>
    </row>
    <row r="3462" spans="1:4" s="38" customFormat="1" ht="19.5" x14ac:dyDescent="0.2">
      <c r="A3462" s="51">
        <v>511000</v>
      </c>
      <c r="B3462" s="48" t="s">
        <v>147</v>
      </c>
      <c r="C3462" s="89">
        <f>SUM(C3463:C3464)</f>
        <v>150000</v>
      </c>
      <c r="D3462" s="89">
        <f>SUM(D3463:D3464)</f>
        <v>0</v>
      </c>
    </row>
    <row r="3463" spans="1:4" s="38" customFormat="1" x14ac:dyDescent="0.2">
      <c r="A3463" s="53">
        <v>511300</v>
      </c>
      <c r="B3463" s="46" t="s">
        <v>150</v>
      </c>
      <c r="C3463" s="88">
        <v>50000</v>
      </c>
      <c r="D3463" s="47">
        <v>0</v>
      </c>
    </row>
    <row r="3464" spans="1:4" s="38" customFormat="1" x14ac:dyDescent="0.2">
      <c r="A3464" s="53">
        <v>511700</v>
      </c>
      <c r="B3464" s="46" t="s">
        <v>153</v>
      </c>
      <c r="C3464" s="88">
        <v>100000</v>
      </c>
      <c r="D3464" s="47">
        <v>0</v>
      </c>
    </row>
    <row r="3465" spans="1:4" s="49" customFormat="1" ht="39" x14ac:dyDescent="0.2">
      <c r="A3465" s="51">
        <v>516000</v>
      </c>
      <c r="B3465" s="48" t="s">
        <v>157</v>
      </c>
      <c r="C3465" s="89">
        <f t="shared" ref="C3465:D3465" si="719">C3466</f>
        <v>5000</v>
      </c>
      <c r="D3465" s="89">
        <f t="shared" si="719"/>
        <v>0</v>
      </c>
    </row>
    <row r="3466" spans="1:4" s="38" customFormat="1" x14ac:dyDescent="0.2">
      <c r="A3466" s="53">
        <v>516100</v>
      </c>
      <c r="B3466" s="46" t="s">
        <v>157</v>
      </c>
      <c r="C3466" s="88">
        <v>5000</v>
      </c>
      <c r="D3466" s="47">
        <v>0</v>
      </c>
    </row>
    <row r="3467" spans="1:4" s="49" customFormat="1" ht="19.5" x14ac:dyDescent="0.2">
      <c r="A3467" s="51">
        <v>630000</v>
      </c>
      <c r="B3467" s="48" t="s">
        <v>184</v>
      </c>
      <c r="C3467" s="89">
        <f>C3468+0</f>
        <v>19200</v>
      </c>
      <c r="D3467" s="89">
        <f>D3468+0</f>
        <v>0</v>
      </c>
    </row>
    <row r="3468" spans="1:4" s="49" customFormat="1" ht="19.5" x14ac:dyDescent="0.2">
      <c r="A3468" s="51">
        <v>638000</v>
      </c>
      <c r="B3468" s="48" t="s">
        <v>121</v>
      </c>
      <c r="C3468" s="89">
        <f t="shared" ref="C3468:D3468" si="720">C3469</f>
        <v>19200</v>
      </c>
      <c r="D3468" s="89">
        <f t="shared" si="720"/>
        <v>0</v>
      </c>
    </row>
    <row r="3469" spans="1:4" s="38" customFormat="1" x14ac:dyDescent="0.2">
      <c r="A3469" s="53">
        <v>638100</v>
      </c>
      <c r="B3469" s="46" t="s">
        <v>189</v>
      </c>
      <c r="C3469" s="88">
        <v>19200</v>
      </c>
      <c r="D3469" s="47">
        <v>0</v>
      </c>
    </row>
    <row r="3470" spans="1:4" s="38" customFormat="1" x14ac:dyDescent="0.2">
      <c r="A3470" s="92"/>
      <c r="B3470" s="85" t="s">
        <v>222</v>
      </c>
      <c r="C3470" s="91">
        <f>C3424+C3455+C3461+C3467</f>
        <v>10458500</v>
      </c>
      <c r="D3470" s="91">
        <f>D3424+D3455+D3461+D3467</f>
        <v>0</v>
      </c>
    </row>
    <row r="3471" spans="1:4" s="38" customFormat="1" x14ac:dyDescent="0.2">
      <c r="A3471" s="50"/>
      <c r="B3471" s="46"/>
      <c r="C3471" s="88"/>
      <c r="D3471" s="88"/>
    </row>
    <row r="3472" spans="1:4" s="38" customFormat="1" x14ac:dyDescent="0.2">
      <c r="A3472" s="55"/>
      <c r="B3472" s="34"/>
      <c r="C3472" s="88"/>
      <c r="D3472" s="88"/>
    </row>
    <row r="3473" spans="1:4" s="38" customFormat="1" ht="19.5" x14ac:dyDescent="0.2">
      <c r="A3473" s="50" t="s">
        <v>655</v>
      </c>
      <c r="B3473" s="48"/>
      <c r="C3473" s="88"/>
      <c r="D3473" s="88"/>
    </row>
    <row r="3474" spans="1:4" s="38" customFormat="1" ht="19.5" x14ac:dyDescent="0.2">
      <c r="A3474" s="50" t="s">
        <v>237</v>
      </c>
      <c r="B3474" s="48"/>
      <c r="C3474" s="88"/>
      <c r="D3474" s="88"/>
    </row>
    <row r="3475" spans="1:4" s="38" customFormat="1" ht="19.5" x14ac:dyDescent="0.2">
      <c r="A3475" s="50" t="s">
        <v>358</v>
      </c>
      <c r="B3475" s="48"/>
      <c r="C3475" s="88"/>
      <c r="D3475" s="88"/>
    </row>
    <row r="3476" spans="1:4" s="38" customFormat="1" ht="19.5" x14ac:dyDescent="0.2">
      <c r="A3476" s="50" t="s">
        <v>517</v>
      </c>
      <c r="B3476" s="48"/>
      <c r="C3476" s="88"/>
      <c r="D3476" s="88"/>
    </row>
    <row r="3477" spans="1:4" s="38" customFormat="1" x14ac:dyDescent="0.2">
      <c r="A3477" s="50"/>
      <c r="B3477" s="41"/>
      <c r="C3477" s="82"/>
      <c r="D3477" s="82"/>
    </row>
    <row r="3478" spans="1:4" s="38" customFormat="1" ht="19.5" x14ac:dyDescent="0.2">
      <c r="A3478" s="51">
        <v>410000</v>
      </c>
      <c r="B3478" s="43" t="s">
        <v>83</v>
      </c>
      <c r="C3478" s="89">
        <f>C3479+C3484+C3496+C3501+0</f>
        <v>6334500</v>
      </c>
      <c r="D3478" s="89">
        <f>D3479+D3484+D3496+D3501+0</f>
        <v>0</v>
      </c>
    </row>
    <row r="3479" spans="1:4" s="38" customFormat="1" ht="19.5" x14ac:dyDescent="0.2">
      <c r="A3479" s="51">
        <v>411000</v>
      </c>
      <c r="B3479" s="43" t="s">
        <v>194</v>
      </c>
      <c r="C3479" s="89">
        <f t="shared" ref="C3479" si="721">SUM(C3480:C3483)</f>
        <v>1926800</v>
      </c>
      <c r="D3479" s="89">
        <f t="shared" ref="D3479" si="722">SUM(D3480:D3483)</f>
        <v>0</v>
      </c>
    </row>
    <row r="3480" spans="1:4" s="38" customFormat="1" x14ac:dyDescent="0.2">
      <c r="A3480" s="53">
        <v>411100</v>
      </c>
      <c r="B3480" s="46" t="s">
        <v>84</v>
      </c>
      <c r="C3480" s="88">
        <v>1827000</v>
      </c>
      <c r="D3480" s="47">
        <v>0</v>
      </c>
    </row>
    <row r="3481" spans="1:4" s="38" customFormat="1" ht="37.5" x14ac:dyDescent="0.2">
      <c r="A3481" s="53">
        <v>411200</v>
      </c>
      <c r="B3481" s="46" t="s">
        <v>207</v>
      </c>
      <c r="C3481" s="88">
        <v>50000</v>
      </c>
      <c r="D3481" s="47">
        <v>0</v>
      </c>
    </row>
    <row r="3482" spans="1:4" s="38" customFormat="1" ht="37.5" x14ac:dyDescent="0.2">
      <c r="A3482" s="53">
        <v>411300</v>
      </c>
      <c r="B3482" s="46" t="s">
        <v>85</v>
      </c>
      <c r="C3482" s="88">
        <v>34000</v>
      </c>
      <c r="D3482" s="47">
        <v>0</v>
      </c>
    </row>
    <row r="3483" spans="1:4" s="38" customFormat="1" x14ac:dyDescent="0.2">
      <c r="A3483" s="53">
        <v>411400</v>
      </c>
      <c r="B3483" s="46" t="s">
        <v>86</v>
      </c>
      <c r="C3483" s="88">
        <v>15800</v>
      </c>
      <c r="D3483" s="47">
        <v>0</v>
      </c>
    </row>
    <row r="3484" spans="1:4" s="38" customFormat="1" ht="19.5" x14ac:dyDescent="0.2">
      <c r="A3484" s="51">
        <v>412000</v>
      </c>
      <c r="B3484" s="48" t="s">
        <v>199</v>
      </c>
      <c r="C3484" s="89">
        <f t="shared" ref="C3484" si="723">SUM(C3485:C3495)</f>
        <v>467700</v>
      </c>
      <c r="D3484" s="89">
        <f t="shared" ref="D3484" si="724">SUM(D3485:D3495)</f>
        <v>0</v>
      </c>
    </row>
    <row r="3485" spans="1:4" s="38" customFormat="1" ht="37.5" x14ac:dyDescent="0.2">
      <c r="A3485" s="53">
        <v>412200</v>
      </c>
      <c r="B3485" s="46" t="s">
        <v>208</v>
      </c>
      <c r="C3485" s="88">
        <v>165000</v>
      </c>
      <c r="D3485" s="47">
        <v>0</v>
      </c>
    </row>
    <row r="3486" spans="1:4" s="38" customFormat="1" x14ac:dyDescent="0.2">
      <c r="A3486" s="53">
        <v>412300</v>
      </c>
      <c r="B3486" s="46" t="s">
        <v>88</v>
      </c>
      <c r="C3486" s="88">
        <v>13700</v>
      </c>
      <c r="D3486" s="47">
        <v>0</v>
      </c>
    </row>
    <row r="3487" spans="1:4" s="38" customFormat="1" x14ac:dyDescent="0.2">
      <c r="A3487" s="53">
        <v>412500</v>
      </c>
      <c r="B3487" s="46" t="s">
        <v>90</v>
      </c>
      <c r="C3487" s="88">
        <v>9500</v>
      </c>
      <c r="D3487" s="47">
        <v>0</v>
      </c>
    </row>
    <row r="3488" spans="1:4" s="38" customFormat="1" x14ac:dyDescent="0.2">
      <c r="A3488" s="53">
        <v>412600</v>
      </c>
      <c r="B3488" s="46" t="s">
        <v>209</v>
      </c>
      <c r="C3488" s="88">
        <v>22000</v>
      </c>
      <c r="D3488" s="47">
        <v>0</v>
      </c>
    </row>
    <row r="3489" spans="1:4" s="38" customFormat="1" x14ac:dyDescent="0.2">
      <c r="A3489" s="53">
        <v>412700</v>
      </c>
      <c r="B3489" s="46" t="s">
        <v>196</v>
      </c>
      <c r="C3489" s="88">
        <v>29000</v>
      </c>
      <c r="D3489" s="47">
        <v>0</v>
      </c>
    </row>
    <row r="3490" spans="1:4" s="38" customFormat="1" x14ac:dyDescent="0.2">
      <c r="A3490" s="53">
        <v>412900</v>
      </c>
      <c r="B3490" s="83" t="s">
        <v>518</v>
      </c>
      <c r="C3490" s="88">
        <v>1500</v>
      </c>
      <c r="D3490" s="47">
        <v>0</v>
      </c>
    </row>
    <row r="3491" spans="1:4" s="38" customFormat="1" x14ac:dyDescent="0.2">
      <c r="A3491" s="53">
        <v>412900</v>
      </c>
      <c r="B3491" s="83" t="s">
        <v>287</v>
      </c>
      <c r="C3491" s="88">
        <v>210000</v>
      </c>
      <c r="D3491" s="47">
        <v>0</v>
      </c>
    </row>
    <row r="3492" spans="1:4" s="38" customFormat="1" x14ac:dyDescent="0.2">
      <c r="A3492" s="53">
        <v>412900</v>
      </c>
      <c r="B3492" s="83" t="s">
        <v>304</v>
      </c>
      <c r="C3492" s="88">
        <v>4000</v>
      </c>
      <c r="D3492" s="47">
        <v>0</v>
      </c>
    </row>
    <row r="3493" spans="1:4" s="38" customFormat="1" ht="37.5" x14ac:dyDescent="0.2">
      <c r="A3493" s="53">
        <v>412900</v>
      </c>
      <c r="B3493" s="83" t="s">
        <v>305</v>
      </c>
      <c r="C3493" s="88">
        <v>9000</v>
      </c>
      <c r="D3493" s="47">
        <v>0</v>
      </c>
    </row>
    <row r="3494" spans="1:4" s="38" customFormat="1" ht="37.5" x14ac:dyDescent="0.2">
      <c r="A3494" s="53">
        <v>412900</v>
      </c>
      <c r="B3494" s="83" t="s">
        <v>306</v>
      </c>
      <c r="C3494" s="88">
        <v>4000</v>
      </c>
      <c r="D3494" s="47">
        <v>0</v>
      </c>
    </row>
    <row r="3495" spans="1:4" s="38" customFormat="1" x14ac:dyDescent="0.2">
      <c r="A3495" s="53">
        <v>412900</v>
      </c>
      <c r="B3495" s="46" t="s">
        <v>289</v>
      </c>
      <c r="C3495" s="88">
        <v>0</v>
      </c>
      <c r="D3495" s="47">
        <v>0</v>
      </c>
    </row>
    <row r="3496" spans="1:4" s="93" customFormat="1" ht="19.5" x14ac:dyDescent="0.2">
      <c r="A3496" s="51">
        <v>415000</v>
      </c>
      <c r="B3496" s="48" t="s">
        <v>47</v>
      </c>
      <c r="C3496" s="89">
        <f>SUM(C3497:C3500)</f>
        <v>1430000</v>
      </c>
      <c r="D3496" s="89">
        <f>SUM(D3497:D3500)</f>
        <v>0</v>
      </c>
    </row>
    <row r="3497" spans="1:4" s="38" customFormat="1" x14ac:dyDescent="0.2">
      <c r="A3497" s="53">
        <v>415200</v>
      </c>
      <c r="B3497" s="46" t="s">
        <v>493</v>
      </c>
      <c r="C3497" s="88">
        <v>1000000</v>
      </c>
      <c r="D3497" s="47">
        <v>0</v>
      </c>
    </row>
    <row r="3498" spans="1:4" s="38" customFormat="1" x14ac:dyDescent="0.2">
      <c r="A3498" s="53">
        <v>415200</v>
      </c>
      <c r="B3498" s="46" t="s">
        <v>410</v>
      </c>
      <c r="C3498" s="88">
        <v>80000</v>
      </c>
      <c r="D3498" s="47">
        <v>0</v>
      </c>
    </row>
    <row r="3499" spans="1:4" s="38" customFormat="1" x14ac:dyDescent="0.2">
      <c r="A3499" s="53">
        <v>415200</v>
      </c>
      <c r="B3499" s="46" t="s">
        <v>295</v>
      </c>
      <c r="C3499" s="88">
        <v>150000</v>
      </c>
      <c r="D3499" s="47">
        <v>0</v>
      </c>
    </row>
    <row r="3500" spans="1:4" s="38" customFormat="1" x14ac:dyDescent="0.2">
      <c r="A3500" s="53">
        <v>415200</v>
      </c>
      <c r="B3500" s="46" t="s">
        <v>411</v>
      </c>
      <c r="C3500" s="88">
        <v>200000</v>
      </c>
      <c r="D3500" s="47">
        <v>0</v>
      </c>
    </row>
    <row r="3501" spans="1:4" s="49" customFormat="1" ht="39" x14ac:dyDescent="0.2">
      <c r="A3501" s="51">
        <v>416000</v>
      </c>
      <c r="B3501" s="48" t="s">
        <v>201</v>
      </c>
      <c r="C3501" s="89">
        <f>SUM(C3502:C3506)</f>
        <v>2510000</v>
      </c>
      <c r="D3501" s="89">
        <f>SUM(D3502:D3506)</f>
        <v>0</v>
      </c>
    </row>
    <row r="3502" spans="1:4" s="38" customFormat="1" ht="20.25" customHeight="1" x14ac:dyDescent="0.2">
      <c r="A3502" s="53">
        <v>416100</v>
      </c>
      <c r="B3502" s="46" t="s">
        <v>261</v>
      </c>
      <c r="C3502" s="88">
        <v>160000</v>
      </c>
      <c r="D3502" s="47">
        <v>0</v>
      </c>
    </row>
    <row r="3503" spans="1:4" s="38" customFormat="1" x14ac:dyDescent="0.2">
      <c r="A3503" s="53">
        <v>416100</v>
      </c>
      <c r="B3503" s="46" t="s">
        <v>296</v>
      </c>
      <c r="C3503" s="88">
        <v>65000</v>
      </c>
      <c r="D3503" s="47">
        <v>0</v>
      </c>
    </row>
    <row r="3504" spans="1:4" s="38" customFormat="1" x14ac:dyDescent="0.2">
      <c r="A3504" s="53">
        <v>416100</v>
      </c>
      <c r="B3504" s="46" t="s">
        <v>238</v>
      </c>
      <c r="C3504" s="88">
        <v>2130000</v>
      </c>
      <c r="D3504" s="47">
        <v>0</v>
      </c>
    </row>
    <row r="3505" spans="1:4" s="38" customFormat="1" x14ac:dyDescent="0.2">
      <c r="A3505" s="53">
        <v>416100</v>
      </c>
      <c r="B3505" s="46" t="s">
        <v>262</v>
      </c>
      <c r="C3505" s="88">
        <v>155000</v>
      </c>
      <c r="D3505" s="47">
        <v>0</v>
      </c>
    </row>
    <row r="3506" spans="1:4" s="38" customFormat="1" x14ac:dyDescent="0.2">
      <c r="A3506" s="53">
        <v>416100</v>
      </c>
      <c r="B3506" s="46" t="s">
        <v>412</v>
      </c>
      <c r="C3506" s="88">
        <v>0</v>
      </c>
      <c r="D3506" s="47">
        <v>0</v>
      </c>
    </row>
    <row r="3507" spans="1:4" s="93" customFormat="1" ht="19.5" x14ac:dyDescent="0.2">
      <c r="A3507" s="51">
        <v>480000</v>
      </c>
      <c r="B3507" s="48" t="s">
        <v>142</v>
      </c>
      <c r="C3507" s="89">
        <f t="shared" ref="C3507:D3507" si="725">C3508</f>
        <v>9060000</v>
      </c>
      <c r="D3507" s="89">
        <f t="shared" si="725"/>
        <v>0</v>
      </c>
    </row>
    <row r="3508" spans="1:4" s="93" customFormat="1" ht="19.5" x14ac:dyDescent="0.2">
      <c r="A3508" s="51">
        <v>488000</v>
      </c>
      <c r="B3508" s="48" t="s">
        <v>99</v>
      </c>
      <c r="C3508" s="89">
        <f>SUM(C3509:C3514)</f>
        <v>9060000</v>
      </c>
      <c r="D3508" s="89">
        <f>SUM(D3509:D3514)</f>
        <v>0</v>
      </c>
    </row>
    <row r="3509" spans="1:4" s="38" customFormat="1" x14ac:dyDescent="0.2">
      <c r="A3509" s="53">
        <v>488100</v>
      </c>
      <c r="B3509" s="46" t="s">
        <v>413</v>
      </c>
      <c r="C3509" s="88">
        <v>580000</v>
      </c>
      <c r="D3509" s="47">
        <v>0</v>
      </c>
    </row>
    <row r="3510" spans="1:4" s="38" customFormat="1" x14ac:dyDescent="0.2">
      <c r="A3510" s="53">
        <v>488100</v>
      </c>
      <c r="B3510" s="46" t="s">
        <v>656</v>
      </c>
      <c r="C3510" s="88">
        <v>2900000</v>
      </c>
      <c r="D3510" s="47">
        <v>0</v>
      </c>
    </row>
    <row r="3511" spans="1:4" s="38" customFormat="1" x14ac:dyDescent="0.2">
      <c r="A3511" s="53">
        <v>488100</v>
      </c>
      <c r="B3511" s="46" t="s">
        <v>657</v>
      </c>
      <c r="C3511" s="88">
        <v>600000</v>
      </c>
      <c r="D3511" s="47">
        <v>0</v>
      </c>
    </row>
    <row r="3512" spans="1:4" s="38" customFormat="1" x14ac:dyDescent="0.2">
      <c r="A3512" s="53">
        <v>488100</v>
      </c>
      <c r="B3512" s="46" t="s">
        <v>414</v>
      </c>
      <c r="C3512" s="88">
        <v>500000</v>
      </c>
      <c r="D3512" s="47">
        <v>0</v>
      </c>
    </row>
    <row r="3513" spans="1:4" s="38" customFormat="1" x14ac:dyDescent="0.2">
      <c r="A3513" s="53">
        <v>488100</v>
      </c>
      <c r="B3513" s="46" t="s">
        <v>658</v>
      </c>
      <c r="C3513" s="88">
        <v>4230000</v>
      </c>
      <c r="D3513" s="47">
        <v>0</v>
      </c>
    </row>
    <row r="3514" spans="1:4" s="38" customFormat="1" x14ac:dyDescent="0.2">
      <c r="A3514" s="53">
        <v>488100</v>
      </c>
      <c r="B3514" s="46" t="s">
        <v>494</v>
      </c>
      <c r="C3514" s="88">
        <v>250000</v>
      </c>
      <c r="D3514" s="47">
        <v>0</v>
      </c>
    </row>
    <row r="3515" spans="1:4" s="38" customFormat="1" ht="40.5" customHeight="1" x14ac:dyDescent="0.2">
      <c r="A3515" s="51">
        <v>510000</v>
      </c>
      <c r="B3515" s="48" t="s">
        <v>146</v>
      </c>
      <c r="C3515" s="89">
        <f t="shared" ref="C3515" si="726">C3516+C3521+C3519</f>
        <v>250000</v>
      </c>
      <c r="D3515" s="89">
        <f t="shared" ref="D3515" si="727">D3516+D3521+D3519</f>
        <v>0</v>
      </c>
    </row>
    <row r="3516" spans="1:4" s="38" customFormat="1" ht="19.5" x14ac:dyDescent="0.2">
      <c r="A3516" s="51">
        <v>511000</v>
      </c>
      <c r="B3516" s="48" t="s">
        <v>147</v>
      </c>
      <c r="C3516" s="89">
        <f>SUM(C3517:C3518)</f>
        <v>220000</v>
      </c>
      <c r="D3516" s="89">
        <f t="shared" ref="D3516" si="728">SUM(D3517:D3518)</f>
        <v>0</v>
      </c>
    </row>
    <row r="3517" spans="1:4" s="38" customFormat="1" x14ac:dyDescent="0.2">
      <c r="A3517" s="53">
        <v>511300</v>
      </c>
      <c r="B3517" s="46" t="s">
        <v>150</v>
      </c>
      <c r="C3517" s="88">
        <v>20000</v>
      </c>
      <c r="D3517" s="47">
        <v>0</v>
      </c>
    </row>
    <row r="3518" spans="1:4" s="38" customFormat="1" x14ac:dyDescent="0.2">
      <c r="A3518" s="53">
        <v>511700</v>
      </c>
      <c r="B3518" s="46" t="s">
        <v>153</v>
      </c>
      <c r="C3518" s="88">
        <v>200000</v>
      </c>
      <c r="D3518" s="47">
        <v>0</v>
      </c>
    </row>
    <row r="3519" spans="1:4" s="49" customFormat="1" ht="19.5" x14ac:dyDescent="0.2">
      <c r="A3519" s="51">
        <v>513000</v>
      </c>
      <c r="B3519" s="48" t="s">
        <v>155</v>
      </c>
      <c r="C3519" s="89">
        <f t="shared" ref="C3519:D3519" si="729">C3520</f>
        <v>20000</v>
      </c>
      <c r="D3519" s="89">
        <f t="shared" si="729"/>
        <v>0</v>
      </c>
    </row>
    <row r="3520" spans="1:4" s="38" customFormat="1" x14ac:dyDescent="0.2">
      <c r="A3520" s="53">
        <v>513700</v>
      </c>
      <c r="B3520" s="46" t="s">
        <v>309</v>
      </c>
      <c r="C3520" s="88">
        <v>20000</v>
      </c>
      <c r="D3520" s="47">
        <v>0</v>
      </c>
    </row>
    <row r="3521" spans="1:4" s="49" customFormat="1" ht="39" x14ac:dyDescent="0.2">
      <c r="A3521" s="51">
        <v>516000</v>
      </c>
      <c r="B3521" s="48" t="s">
        <v>157</v>
      </c>
      <c r="C3521" s="103">
        <f t="shared" ref="C3521:D3521" si="730">C3522</f>
        <v>10000</v>
      </c>
      <c r="D3521" s="103">
        <f t="shared" si="730"/>
        <v>0</v>
      </c>
    </row>
    <row r="3522" spans="1:4" s="38" customFormat="1" x14ac:dyDescent="0.2">
      <c r="A3522" s="53">
        <v>516100</v>
      </c>
      <c r="B3522" s="46" t="s">
        <v>157</v>
      </c>
      <c r="C3522" s="88">
        <v>10000</v>
      </c>
      <c r="D3522" s="47">
        <v>0</v>
      </c>
    </row>
    <row r="3523" spans="1:4" s="49" customFormat="1" ht="19.5" x14ac:dyDescent="0.2">
      <c r="A3523" s="51">
        <v>630000</v>
      </c>
      <c r="B3523" s="48" t="s">
        <v>184</v>
      </c>
      <c r="C3523" s="89">
        <f>0+C3524</f>
        <v>28000</v>
      </c>
      <c r="D3523" s="89">
        <f>0+D3524</f>
        <v>0</v>
      </c>
    </row>
    <row r="3524" spans="1:4" s="49" customFormat="1" ht="19.5" x14ac:dyDescent="0.2">
      <c r="A3524" s="51">
        <v>638000</v>
      </c>
      <c r="B3524" s="48" t="s">
        <v>121</v>
      </c>
      <c r="C3524" s="89">
        <f t="shared" ref="C3524:D3524" si="731">C3525</f>
        <v>28000</v>
      </c>
      <c r="D3524" s="89">
        <f t="shared" si="731"/>
        <v>0</v>
      </c>
    </row>
    <row r="3525" spans="1:4" s="38" customFormat="1" x14ac:dyDescent="0.2">
      <c r="A3525" s="53">
        <v>638100</v>
      </c>
      <c r="B3525" s="46" t="s">
        <v>189</v>
      </c>
      <c r="C3525" s="88">
        <v>28000</v>
      </c>
      <c r="D3525" s="47">
        <v>0</v>
      </c>
    </row>
    <row r="3526" spans="1:4" s="49" customFormat="1" ht="39" x14ac:dyDescent="0.2">
      <c r="A3526" s="96"/>
      <c r="B3526" s="48" t="s">
        <v>659</v>
      </c>
      <c r="C3526" s="89">
        <f>C3478+C3507+C3515+C3523</f>
        <v>15672500</v>
      </c>
      <c r="D3526" s="89">
        <f>D3478+D3507+D3515+D3523</f>
        <v>0</v>
      </c>
    </row>
    <row r="3527" spans="1:4" s="38" customFormat="1" ht="19.5" x14ac:dyDescent="0.2">
      <c r="A3527" s="96"/>
      <c r="B3527" s="48"/>
      <c r="C3527" s="88"/>
      <c r="D3527" s="88"/>
    </row>
    <row r="3528" spans="1:4" s="38" customFormat="1" ht="19.5" x14ac:dyDescent="0.2">
      <c r="A3528" s="50" t="s">
        <v>660</v>
      </c>
      <c r="B3528" s="48"/>
      <c r="C3528" s="88"/>
      <c r="D3528" s="88"/>
    </row>
    <row r="3529" spans="1:4" s="38" customFormat="1" ht="19.5" x14ac:dyDescent="0.2">
      <c r="A3529" s="50" t="s">
        <v>237</v>
      </c>
      <c r="B3529" s="48"/>
      <c r="C3529" s="88"/>
      <c r="D3529" s="88"/>
    </row>
    <row r="3530" spans="1:4" s="38" customFormat="1" ht="19.5" x14ac:dyDescent="0.2">
      <c r="A3530" s="50" t="s">
        <v>358</v>
      </c>
      <c r="B3530" s="48"/>
      <c r="C3530" s="88"/>
      <c r="D3530" s="88"/>
    </row>
    <row r="3531" spans="1:4" s="38" customFormat="1" ht="19.5" x14ac:dyDescent="0.2">
      <c r="A3531" s="50" t="s">
        <v>594</v>
      </c>
      <c r="B3531" s="48"/>
      <c r="C3531" s="88"/>
      <c r="D3531" s="88"/>
    </row>
    <row r="3532" spans="1:4" s="38" customFormat="1" ht="19.5" x14ac:dyDescent="0.2">
      <c r="A3532" s="50"/>
      <c r="B3532" s="48"/>
      <c r="C3532" s="88"/>
      <c r="D3532" s="88"/>
    </row>
    <row r="3533" spans="1:4" s="49" customFormat="1" ht="19.5" x14ac:dyDescent="0.2">
      <c r="A3533" s="51">
        <v>410000</v>
      </c>
      <c r="B3533" s="43" t="s">
        <v>83</v>
      </c>
      <c r="C3533" s="89">
        <f>C3534+C3537</f>
        <v>770000</v>
      </c>
      <c r="D3533" s="89">
        <f>D3534+D3537</f>
        <v>0</v>
      </c>
    </row>
    <row r="3534" spans="1:4" s="49" customFormat="1" ht="19.5" x14ac:dyDescent="0.2">
      <c r="A3534" s="51">
        <v>412000</v>
      </c>
      <c r="B3534" s="48" t="s">
        <v>199</v>
      </c>
      <c r="C3534" s="89">
        <f>SUM(C3535:C3536)</f>
        <v>20000</v>
      </c>
      <c r="D3534" s="89">
        <f>SUM(D3535:D3536)</f>
        <v>0</v>
      </c>
    </row>
    <row r="3535" spans="1:4" s="38" customFormat="1" x14ac:dyDescent="0.2">
      <c r="A3535" s="53">
        <v>412700</v>
      </c>
      <c r="B3535" s="46" t="s">
        <v>196</v>
      </c>
      <c r="C3535" s="88">
        <v>4000</v>
      </c>
      <c r="D3535" s="47">
        <v>0</v>
      </c>
    </row>
    <row r="3536" spans="1:4" s="38" customFormat="1" x14ac:dyDescent="0.2">
      <c r="A3536" s="53">
        <v>412900</v>
      </c>
      <c r="B3536" s="46" t="s">
        <v>287</v>
      </c>
      <c r="C3536" s="88">
        <v>16000</v>
      </c>
      <c r="D3536" s="47">
        <v>0</v>
      </c>
    </row>
    <row r="3537" spans="1:4" s="49" customFormat="1" ht="39" x14ac:dyDescent="0.2">
      <c r="A3537" s="51">
        <v>416000</v>
      </c>
      <c r="B3537" s="48" t="s">
        <v>201</v>
      </c>
      <c r="C3537" s="89">
        <f t="shared" ref="C3537:D3537" si="732">C3538</f>
        <v>750000</v>
      </c>
      <c r="D3537" s="89">
        <f t="shared" si="732"/>
        <v>0</v>
      </c>
    </row>
    <row r="3538" spans="1:4" s="38" customFormat="1" x14ac:dyDescent="0.2">
      <c r="A3538" s="53">
        <v>416100</v>
      </c>
      <c r="B3538" s="46" t="s">
        <v>415</v>
      </c>
      <c r="C3538" s="88">
        <v>750000</v>
      </c>
      <c r="D3538" s="47">
        <v>0</v>
      </c>
    </row>
    <row r="3539" spans="1:4" s="49" customFormat="1" ht="19.5" x14ac:dyDescent="0.2">
      <c r="A3539" s="51"/>
      <c r="B3539" s="48" t="s">
        <v>263</v>
      </c>
      <c r="C3539" s="89">
        <f>C3533</f>
        <v>770000</v>
      </c>
      <c r="D3539" s="89">
        <f>D3533</f>
        <v>0</v>
      </c>
    </row>
    <row r="3540" spans="1:4" s="38" customFormat="1" x14ac:dyDescent="0.2">
      <c r="A3540" s="92"/>
      <c r="B3540" s="85" t="s">
        <v>222</v>
      </c>
      <c r="C3540" s="91">
        <f>C3526+C3539</f>
        <v>16442500</v>
      </c>
      <c r="D3540" s="91">
        <f>D3526+D3539</f>
        <v>0</v>
      </c>
    </row>
    <row r="3541" spans="1:4" s="38" customFormat="1" x14ac:dyDescent="0.2">
      <c r="A3541" s="57"/>
      <c r="B3541" s="34"/>
      <c r="C3541" s="82"/>
      <c r="D3541" s="82"/>
    </row>
    <row r="3542" spans="1:4" s="38" customFormat="1" x14ac:dyDescent="0.2">
      <c r="A3542" s="57"/>
      <c r="B3542" s="34"/>
      <c r="C3542" s="82"/>
      <c r="D3542" s="82"/>
    </row>
    <row r="3543" spans="1:4" s="38" customFormat="1" ht="19.5" x14ac:dyDescent="0.2">
      <c r="A3543" s="50" t="s">
        <v>661</v>
      </c>
      <c r="B3543" s="48"/>
      <c r="C3543" s="82"/>
      <c r="D3543" s="82"/>
    </row>
    <row r="3544" spans="1:4" s="38" customFormat="1" ht="19.5" x14ac:dyDescent="0.2">
      <c r="A3544" s="50" t="s">
        <v>237</v>
      </c>
      <c r="B3544" s="48"/>
      <c r="C3544" s="82"/>
      <c r="D3544" s="82"/>
    </row>
    <row r="3545" spans="1:4" s="38" customFormat="1" ht="19.5" x14ac:dyDescent="0.2">
      <c r="A3545" s="50" t="s">
        <v>366</v>
      </c>
      <c r="B3545" s="48"/>
      <c r="C3545" s="82"/>
      <c r="D3545" s="82"/>
    </row>
    <row r="3546" spans="1:4" s="38" customFormat="1" ht="19.5" x14ac:dyDescent="0.2">
      <c r="A3546" s="50" t="s">
        <v>662</v>
      </c>
      <c r="B3546" s="48"/>
      <c r="C3546" s="82"/>
      <c r="D3546" s="82"/>
    </row>
    <row r="3547" spans="1:4" s="38" customFormat="1" ht="20.25" customHeight="1" x14ac:dyDescent="0.2">
      <c r="A3547" s="50"/>
      <c r="B3547" s="41"/>
      <c r="C3547" s="82"/>
      <c r="D3547" s="82"/>
    </row>
    <row r="3548" spans="1:4" s="49" customFormat="1" ht="19.5" x14ac:dyDescent="0.2">
      <c r="A3548" s="51">
        <v>410000</v>
      </c>
      <c r="B3548" s="43" t="s">
        <v>83</v>
      </c>
      <c r="C3548" s="89">
        <f t="shared" ref="C3548" si="733">C3549+C3554+C3569+C3571+C3573</f>
        <v>48762000</v>
      </c>
      <c r="D3548" s="89">
        <f>D3549+D3554+D3569+D3571+D3573</f>
        <v>9372200</v>
      </c>
    </row>
    <row r="3549" spans="1:4" s="49" customFormat="1" ht="19.5" x14ac:dyDescent="0.2">
      <c r="A3549" s="51">
        <v>411000</v>
      </c>
      <c r="B3549" s="43" t="s">
        <v>194</v>
      </c>
      <c r="C3549" s="89">
        <f t="shared" ref="C3549" si="734">SUM(C3550:C3553)</f>
        <v>45803300</v>
      </c>
      <c r="D3549" s="89">
        <f t="shared" ref="D3549" si="735">SUM(D3550:D3553)</f>
        <v>2882600</v>
      </c>
    </row>
    <row r="3550" spans="1:4" s="38" customFormat="1" x14ac:dyDescent="0.2">
      <c r="A3550" s="53">
        <v>411100</v>
      </c>
      <c r="B3550" s="46" t="s">
        <v>84</v>
      </c>
      <c r="C3550" s="88">
        <v>44542000</v>
      </c>
      <c r="D3550" s="88">
        <f>1525600+110200+468100+303600+25300+37900</f>
        <v>2470700</v>
      </c>
    </row>
    <row r="3551" spans="1:4" s="38" customFormat="1" ht="37.5" x14ac:dyDescent="0.2">
      <c r="A3551" s="53">
        <v>411200</v>
      </c>
      <c r="B3551" s="46" t="s">
        <v>207</v>
      </c>
      <c r="C3551" s="88">
        <v>630000</v>
      </c>
      <c r="D3551" s="88">
        <f>100000+1000+2000+16600+58000+49800+99600</f>
        <v>327000</v>
      </c>
    </row>
    <row r="3552" spans="1:4" s="38" customFormat="1" ht="37.5" x14ac:dyDescent="0.2">
      <c r="A3552" s="53">
        <v>411300</v>
      </c>
      <c r="B3552" s="46" t="s">
        <v>85</v>
      </c>
      <c r="C3552" s="88">
        <v>401300</v>
      </c>
      <c r="D3552" s="88">
        <v>0</v>
      </c>
    </row>
    <row r="3553" spans="1:4" s="38" customFormat="1" x14ac:dyDescent="0.2">
      <c r="A3553" s="53">
        <v>411400</v>
      </c>
      <c r="B3553" s="46" t="s">
        <v>86</v>
      </c>
      <c r="C3553" s="88">
        <v>230000</v>
      </c>
      <c r="D3553" s="88">
        <f>30200+16600+3300+16600+18200</f>
        <v>84900</v>
      </c>
    </row>
    <row r="3554" spans="1:4" s="49" customFormat="1" ht="19.5" x14ac:dyDescent="0.2">
      <c r="A3554" s="51">
        <v>412000</v>
      </c>
      <c r="B3554" s="48" t="s">
        <v>199</v>
      </c>
      <c r="C3554" s="89">
        <f t="shared" ref="C3554" si="736">SUM(C3555:C3568)</f>
        <v>2958700</v>
      </c>
      <c r="D3554" s="89">
        <f>SUM(D3555:D3568)</f>
        <v>6192000</v>
      </c>
    </row>
    <row r="3555" spans="1:4" s="38" customFormat="1" ht="20.25" customHeight="1" x14ac:dyDescent="0.2">
      <c r="A3555" s="53">
        <v>412100</v>
      </c>
      <c r="B3555" s="46" t="s">
        <v>87</v>
      </c>
      <c r="C3555" s="88">
        <v>0</v>
      </c>
      <c r="D3555" s="88">
        <v>109000</v>
      </c>
    </row>
    <row r="3556" spans="1:4" s="38" customFormat="1" ht="37.5" x14ac:dyDescent="0.2">
      <c r="A3556" s="53">
        <v>412200</v>
      </c>
      <c r="B3556" s="46" t="s">
        <v>208</v>
      </c>
      <c r="C3556" s="88">
        <v>840000</v>
      </c>
      <c r="D3556" s="88">
        <v>920000</v>
      </c>
    </row>
    <row r="3557" spans="1:4" s="38" customFormat="1" x14ac:dyDescent="0.2">
      <c r="A3557" s="53">
        <v>412300</v>
      </c>
      <c r="B3557" s="46" t="s">
        <v>88</v>
      </c>
      <c r="C3557" s="88">
        <v>25000</v>
      </c>
      <c r="D3557" s="88">
        <v>260000</v>
      </c>
    </row>
    <row r="3558" spans="1:4" s="38" customFormat="1" x14ac:dyDescent="0.2">
      <c r="A3558" s="53">
        <v>412400</v>
      </c>
      <c r="B3558" s="46" t="s">
        <v>89</v>
      </c>
      <c r="C3558" s="88">
        <v>16000</v>
      </c>
      <c r="D3558" s="88">
        <v>600000</v>
      </c>
    </row>
    <row r="3559" spans="1:4" s="38" customFormat="1" x14ac:dyDescent="0.2">
      <c r="A3559" s="53">
        <v>412500</v>
      </c>
      <c r="B3559" s="46" t="s">
        <v>90</v>
      </c>
      <c r="C3559" s="88">
        <v>22000</v>
      </c>
      <c r="D3559" s="88">
        <v>300000</v>
      </c>
    </row>
    <row r="3560" spans="1:4" s="38" customFormat="1" x14ac:dyDescent="0.2">
      <c r="A3560" s="53">
        <v>412600</v>
      </c>
      <c r="B3560" s="46" t="s">
        <v>209</v>
      </c>
      <c r="C3560" s="88">
        <v>9000</v>
      </c>
      <c r="D3560" s="88">
        <v>150000</v>
      </c>
    </row>
    <row r="3561" spans="1:4" s="38" customFormat="1" x14ac:dyDescent="0.2">
      <c r="A3561" s="53">
        <v>412700</v>
      </c>
      <c r="B3561" s="46" t="s">
        <v>196</v>
      </c>
      <c r="C3561" s="88">
        <v>42000</v>
      </c>
      <c r="D3561" s="88">
        <v>500000</v>
      </c>
    </row>
    <row r="3562" spans="1:4" s="38" customFormat="1" ht="37.5" x14ac:dyDescent="0.2">
      <c r="A3562" s="53">
        <v>412800</v>
      </c>
      <c r="B3562" s="46" t="s">
        <v>210</v>
      </c>
      <c r="C3562" s="88">
        <v>0</v>
      </c>
      <c r="D3562" s="88">
        <v>2000</v>
      </c>
    </row>
    <row r="3563" spans="1:4" s="38" customFormat="1" x14ac:dyDescent="0.2">
      <c r="A3563" s="53">
        <v>412900</v>
      </c>
      <c r="B3563" s="46" t="s">
        <v>518</v>
      </c>
      <c r="C3563" s="88">
        <v>0</v>
      </c>
      <c r="D3563" s="88">
        <v>30000</v>
      </c>
    </row>
    <row r="3564" spans="1:4" s="38" customFormat="1" x14ac:dyDescent="0.2">
      <c r="A3564" s="53">
        <v>412900</v>
      </c>
      <c r="B3564" s="83" t="s">
        <v>287</v>
      </c>
      <c r="C3564" s="88">
        <v>1930000</v>
      </c>
      <c r="D3564" s="88">
        <v>3000000</v>
      </c>
    </row>
    <row r="3565" spans="1:4" s="38" customFormat="1" x14ac:dyDescent="0.2">
      <c r="A3565" s="53">
        <v>412900</v>
      </c>
      <c r="B3565" s="83" t="s">
        <v>304</v>
      </c>
      <c r="C3565" s="88">
        <v>0</v>
      </c>
      <c r="D3565" s="88">
        <v>200000</v>
      </c>
    </row>
    <row r="3566" spans="1:4" s="38" customFormat="1" ht="37.5" x14ac:dyDescent="0.2">
      <c r="A3566" s="53">
        <v>412900</v>
      </c>
      <c r="B3566" s="83" t="s">
        <v>305</v>
      </c>
      <c r="C3566" s="88">
        <v>0</v>
      </c>
      <c r="D3566" s="88">
        <v>40000</v>
      </c>
    </row>
    <row r="3567" spans="1:4" s="38" customFormat="1" ht="37.5" x14ac:dyDescent="0.2">
      <c r="A3567" s="53">
        <v>412900</v>
      </c>
      <c r="B3567" s="46" t="s">
        <v>306</v>
      </c>
      <c r="C3567" s="88">
        <v>74700</v>
      </c>
      <c r="D3567" s="47">
        <v>0</v>
      </c>
    </row>
    <row r="3568" spans="1:4" s="38" customFormat="1" x14ac:dyDescent="0.2">
      <c r="A3568" s="53">
        <v>412900</v>
      </c>
      <c r="B3568" s="46" t="s">
        <v>289</v>
      </c>
      <c r="C3568" s="88">
        <v>0</v>
      </c>
      <c r="D3568" s="88">
        <v>81000</v>
      </c>
    </row>
    <row r="3569" spans="1:4" s="49" customFormat="1" ht="19.5" x14ac:dyDescent="0.2">
      <c r="A3569" s="51">
        <v>413000</v>
      </c>
      <c r="B3569" s="48" t="s">
        <v>200</v>
      </c>
      <c r="C3569" s="89">
        <f t="shared" ref="C3569:D3569" si="737">C3570</f>
        <v>0</v>
      </c>
      <c r="D3569" s="89">
        <f t="shared" si="737"/>
        <v>8600</v>
      </c>
    </row>
    <row r="3570" spans="1:4" s="38" customFormat="1" x14ac:dyDescent="0.2">
      <c r="A3570" s="53">
        <v>413900</v>
      </c>
      <c r="B3570" s="46" t="s">
        <v>95</v>
      </c>
      <c r="C3570" s="88">
        <v>0</v>
      </c>
      <c r="D3570" s="88">
        <v>8600</v>
      </c>
    </row>
    <row r="3571" spans="1:4" s="49" customFormat="1" ht="19.5" x14ac:dyDescent="0.2">
      <c r="A3571" s="51">
        <v>415000</v>
      </c>
      <c r="B3571" s="48" t="s">
        <v>47</v>
      </c>
      <c r="C3571" s="89">
        <f t="shared" ref="C3571:D3571" si="738">C3572</f>
        <v>0</v>
      </c>
      <c r="D3571" s="89">
        <f t="shared" si="738"/>
        <v>280500</v>
      </c>
    </row>
    <row r="3572" spans="1:4" s="38" customFormat="1" x14ac:dyDescent="0.2">
      <c r="A3572" s="53">
        <v>415200</v>
      </c>
      <c r="B3572" s="46" t="s">
        <v>63</v>
      </c>
      <c r="C3572" s="88">
        <v>0</v>
      </c>
      <c r="D3572" s="88">
        <v>280500</v>
      </c>
    </row>
    <row r="3573" spans="1:4" s="49" customFormat="1" ht="19.5" x14ac:dyDescent="0.2">
      <c r="A3573" s="51">
        <v>419000</v>
      </c>
      <c r="B3573" s="48" t="s">
        <v>204</v>
      </c>
      <c r="C3573" s="89">
        <f t="shared" ref="C3573:D3573" si="739">C3574</f>
        <v>0</v>
      </c>
      <c r="D3573" s="89">
        <f t="shared" si="739"/>
        <v>8500</v>
      </c>
    </row>
    <row r="3574" spans="1:4" s="38" customFormat="1" x14ac:dyDescent="0.2">
      <c r="A3574" s="53">
        <v>419100</v>
      </c>
      <c r="B3574" s="46" t="s">
        <v>204</v>
      </c>
      <c r="C3574" s="88">
        <v>0</v>
      </c>
      <c r="D3574" s="88">
        <v>8500</v>
      </c>
    </row>
    <row r="3575" spans="1:4" s="49" customFormat="1" ht="40.5" customHeight="1" x14ac:dyDescent="0.2">
      <c r="A3575" s="51">
        <v>510000</v>
      </c>
      <c r="B3575" s="48" t="s">
        <v>146</v>
      </c>
      <c r="C3575" s="89">
        <f>C3576+C3587+C3583+C3585+C3589</f>
        <v>0</v>
      </c>
      <c r="D3575" s="89">
        <f>D3576+D3587+D3583+D3585+D3589</f>
        <v>1431400</v>
      </c>
    </row>
    <row r="3576" spans="1:4" s="49" customFormat="1" ht="19.5" x14ac:dyDescent="0.2">
      <c r="A3576" s="51">
        <v>511000</v>
      </c>
      <c r="B3576" s="48" t="s">
        <v>147</v>
      </c>
      <c r="C3576" s="89">
        <f t="shared" ref="C3576" si="740">SUM(C3577:C3582)</f>
        <v>0</v>
      </c>
      <c r="D3576" s="89">
        <f>SUM(D3577:D3582)</f>
        <v>1071400</v>
      </c>
    </row>
    <row r="3577" spans="1:4" s="38" customFormat="1" x14ac:dyDescent="0.2">
      <c r="A3577" s="53">
        <v>511100</v>
      </c>
      <c r="B3577" s="46" t="s">
        <v>148</v>
      </c>
      <c r="C3577" s="88">
        <v>0</v>
      </c>
      <c r="D3577" s="88">
        <v>90000</v>
      </c>
    </row>
    <row r="3578" spans="1:4" s="38" customFormat="1" ht="37.5" x14ac:dyDescent="0.2">
      <c r="A3578" s="53">
        <v>511200</v>
      </c>
      <c r="B3578" s="46" t="s">
        <v>149</v>
      </c>
      <c r="C3578" s="88">
        <v>0</v>
      </c>
      <c r="D3578" s="88">
        <v>30000</v>
      </c>
    </row>
    <row r="3579" spans="1:4" s="38" customFormat="1" x14ac:dyDescent="0.2">
      <c r="A3579" s="53">
        <v>511300</v>
      </c>
      <c r="B3579" s="46" t="s">
        <v>150</v>
      </c>
      <c r="C3579" s="88">
        <v>0</v>
      </c>
      <c r="D3579" s="88">
        <v>870000</v>
      </c>
    </row>
    <row r="3580" spans="1:4" s="38" customFormat="1" x14ac:dyDescent="0.2">
      <c r="A3580" s="53">
        <v>511400</v>
      </c>
      <c r="B3580" s="46" t="s">
        <v>151</v>
      </c>
      <c r="C3580" s="88">
        <v>0</v>
      </c>
      <c r="D3580" s="88">
        <v>10000</v>
      </c>
    </row>
    <row r="3581" spans="1:4" s="38" customFormat="1" x14ac:dyDescent="0.2">
      <c r="A3581" s="53">
        <v>511500</v>
      </c>
      <c r="B3581" s="46" t="s">
        <v>214</v>
      </c>
      <c r="C3581" s="88">
        <v>0</v>
      </c>
      <c r="D3581" s="88">
        <v>40000</v>
      </c>
    </row>
    <row r="3582" spans="1:4" s="38" customFormat="1" x14ac:dyDescent="0.2">
      <c r="A3582" s="53">
        <v>511700</v>
      </c>
      <c r="B3582" s="46" t="s">
        <v>153</v>
      </c>
      <c r="C3582" s="88">
        <v>0</v>
      </c>
      <c r="D3582" s="88">
        <v>31400</v>
      </c>
    </row>
    <row r="3583" spans="1:4" s="49" customFormat="1" ht="19.5" x14ac:dyDescent="0.2">
      <c r="A3583" s="96">
        <v>512000</v>
      </c>
      <c r="B3583" s="113" t="s">
        <v>154</v>
      </c>
      <c r="C3583" s="89">
        <f t="shared" ref="C3583:D3583" si="741">C3584</f>
        <v>0</v>
      </c>
      <c r="D3583" s="89">
        <f t="shared" si="741"/>
        <v>2000</v>
      </c>
    </row>
    <row r="3584" spans="1:4" s="38" customFormat="1" x14ac:dyDescent="0.2">
      <c r="A3584" s="53">
        <v>512100</v>
      </c>
      <c r="B3584" s="45" t="s">
        <v>154</v>
      </c>
      <c r="C3584" s="88">
        <v>0</v>
      </c>
      <c r="D3584" s="88">
        <v>2000</v>
      </c>
    </row>
    <row r="3585" spans="1:4" s="49" customFormat="1" ht="19.5" x14ac:dyDescent="0.2">
      <c r="A3585" s="51">
        <v>513000</v>
      </c>
      <c r="B3585" s="48" t="s">
        <v>155</v>
      </c>
      <c r="C3585" s="89">
        <f>C3586</f>
        <v>0</v>
      </c>
      <c r="D3585" s="89">
        <f>D3586</f>
        <v>3000</v>
      </c>
    </row>
    <row r="3586" spans="1:4" s="38" customFormat="1" x14ac:dyDescent="0.2">
      <c r="A3586" s="53">
        <v>513700</v>
      </c>
      <c r="B3586" s="46" t="s">
        <v>317</v>
      </c>
      <c r="C3586" s="88">
        <v>0</v>
      </c>
      <c r="D3586" s="88">
        <v>3000</v>
      </c>
    </row>
    <row r="3587" spans="1:4" s="38" customFormat="1" ht="39" x14ac:dyDescent="0.2">
      <c r="A3587" s="51">
        <v>516000</v>
      </c>
      <c r="B3587" s="48" t="s">
        <v>157</v>
      </c>
      <c r="C3587" s="89">
        <f t="shared" ref="C3587:D3587" si="742">+C3588</f>
        <v>0</v>
      </c>
      <c r="D3587" s="89">
        <f t="shared" si="742"/>
        <v>105000</v>
      </c>
    </row>
    <row r="3588" spans="1:4" s="38" customFormat="1" x14ac:dyDescent="0.2">
      <c r="A3588" s="53">
        <v>516100</v>
      </c>
      <c r="B3588" s="46" t="s">
        <v>157</v>
      </c>
      <c r="C3588" s="88">
        <v>0</v>
      </c>
      <c r="D3588" s="88">
        <v>105000</v>
      </c>
    </row>
    <row r="3589" spans="1:4" s="49" customFormat="1" ht="39" x14ac:dyDescent="0.2">
      <c r="A3589" s="96">
        <v>518000</v>
      </c>
      <c r="B3589" s="48" t="s">
        <v>158</v>
      </c>
      <c r="C3589" s="89">
        <f t="shared" ref="C3589:D3589" si="743">C3590</f>
        <v>0</v>
      </c>
      <c r="D3589" s="89">
        <f t="shared" si="743"/>
        <v>250000</v>
      </c>
    </row>
    <row r="3590" spans="1:4" s="38" customFormat="1" x14ac:dyDescent="0.2">
      <c r="A3590" s="53">
        <v>518100</v>
      </c>
      <c r="B3590" s="46" t="s">
        <v>158</v>
      </c>
      <c r="C3590" s="88">
        <v>0</v>
      </c>
      <c r="D3590" s="88">
        <v>250000</v>
      </c>
    </row>
    <row r="3591" spans="1:4" s="102" customFormat="1" ht="19.5" x14ac:dyDescent="0.2">
      <c r="A3591" s="51">
        <v>630000</v>
      </c>
      <c r="B3591" s="48" t="s">
        <v>184</v>
      </c>
      <c r="C3591" s="82">
        <f>C3595+C3592</f>
        <v>650000</v>
      </c>
      <c r="D3591" s="82">
        <f>D3595+D3592</f>
        <v>386000</v>
      </c>
    </row>
    <row r="3592" spans="1:4" s="102" customFormat="1" ht="19.5" x14ac:dyDescent="0.2">
      <c r="A3592" s="51">
        <v>631000</v>
      </c>
      <c r="B3592" s="48" t="s">
        <v>120</v>
      </c>
      <c r="C3592" s="82">
        <f>SUM(C3593:C3594)</f>
        <v>0</v>
      </c>
      <c r="D3592" s="82">
        <f>SUM(D3593:D3594)</f>
        <v>386000</v>
      </c>
    </row>
    <row r="3593" spans="1:4" s="38" customFormat="1" x14ac:dyDescent="0.2">
      <c r="A3593" s="53">
        <v>631100</v>
      </c>
      <c r="B3593" s="46" t="s">
        <v>186</v>
      </c>
      <c r="C3593" s="88">
        <v>0</v>
      </c>
      <c r="D3593" s="88">
        <v>380000</v>
      </c>
    </row>
    <row r="3594" spans="1:4" s="38" customFormat="1" x14ac:dyDescent="0.2">
      <c r="A3594" s="53">
        <v>631900</v>
      </c>
      <c r="B3594" s="46" t="s">
        <v>355</v>
      </c>
      <c r="C3594" s="88">
        <v>0</v>
      </c>
      <c r="D3594" s="88">
        <v>6000</v>
      </c>
    </row>
    <row r="3595" spans="1:4" s="102" customFormat="1" ht="19.5" x14ac:dyDescent="0.2">
      <c r="A3595" s="51">
        <v>638000</v>
      </c>
      <c r="B3595" s="48" t="s">
        <v>121</v>
      </c>
      <c r="C3595" s="82">
        <f t="shared" ref="C3595" si="744">C3596</f>
        <v>650000</v>
      </c>
      <c r="D3595" s="82">
        <f>D3596</f>
        <v>0</v>
      </c>
    </row>
    <row r="3596" spans="1:4" s="38" customFormat="1" x14ac:dyDescent="0.2">
      <c r="A3596" s="53">
        <v>638100</v>
      </c>
      <c r="B3596" s="46" t="s">
        <v>189</v>
      </c>
      <c r="C3596" s="88">
        <v>650000</v>
      </c>
      <c r="D3596" s="47">
        <v>0</v>
      </c>
    </row>
    <row r="3597" spans="1:4" s="114" customFormat="1" x14ac:dyDescent="0.2">
      <c r="A3597" s="97"/>
      <c r="B3597" s="98" t="s">
        <v>222</v>
      </c>
      <c r="C3597" s="99">
        <f>C3548+C3591+C3575+0</f>
        <v>49412000</v>
      </c>
      <c r="D3597" s="99">
        <f>D3548+D3591+D3575+0</f>
        <v>11189600</v>
      </c>
    </row>
    <row r="3598" spans="1:4" s="38" customFormat="1" x14ac:dyDescent="0.2">
      <c r="A3598" s="33"/>
      <c r="B3598" s="34"/>
      <c r="C3598" s="82"/>
      <c r="D3598" s="82"/>
    </row>
    <row r="3599" spans="1:4" s="38" customFormat="1" x14ac:dyDescent="0.2">
      <c r="A3599" s="33"/>
      <c r="B3599" s="34"/>
      <c r="C3599" s="82"/>
      <c r="D3599" s="82"/>
    </row>
    <row r="3600" spans="1:4" s="38" customFormat="1" ht="19.5" x14ac:dyDescent="0.2">
      <c r="A3600" s="50" t="s">
        <v>663</v>
      </c>
      <c r="B3600" s="48"/>
      <c r="C3600" s="82"/>
      <c r="D3600" s="82"/>
    </row>
    <row r="3601" spans="1:4" s="38" customFormat="1" ht="19.5" x14ac:dyDescent="0.2">
      <c r="A3601" s="50" t="s">
        <v>237</v>
      </c>
      <c r="B3601" s="48"/>
      <c r="C3601" s="82"/>
      <c r="D3601" s="82"/>
    </row>
    <row r="3602" spans="1:4" s="38" customFormat="1" ht="19.5" x14ac:dyDescent="0.2">
      <c r="A3602" s="50" t="s">
        <v>367</v>
      </c>
      <c r="B3602" s="48"/>
      <c r="C3602" s="82"/>
      <c r="D3602" s="82"/>
    </row>
    <row r="3603" spans="1:4" s="38" customFormat="1" ht="19.5" x14ac:dyDescent="0.2">
      <c r="A3603" s="50" t="s">
        <v>664</v>
      </c>
      <c r="B3603" s="48"/>
      <c r="C3603" s="82"/>
      <c r="D3603" s="82"/>
    </row>
    <row r="3604" spans="1:4" s="38" customFormat="1" x14ac:dyDescent="0.2">
      <c r="A3604" s="50"/>
      <c r="B3604" s="41"/>
      <c r="C3604" s="82"/>
      <c r="D3604" s="82"/>
    </row>
    <row r="3605" spans="1:4" s="49" customFormat="1" ht="20.25" customHeight="1" x14ac:dyDescent="0.2">
      <c r="A3605" s="51">
        <v>410000</v>
      </c>
      <c r="B3605" s="43" t="s">
        <v>83</v>
      </c>
      <c r="C3605" s="89">
        <f>C3606+C3611+0+C3626</f>
        <v>34163400</v>
      </c>
      <c r="D3605" s="89">
        <f>D3606+D3611+0+D3626</f>
        <v>5595300</v>
      </c>
    </row>
    <row r="3606" spans="1:4" s="49" customFormat="1" ht="19.5" x14ac:dyDescent="0.2">
      <c r="A3606" s="51">
        <v>411000</v>
      </c>
      <c r="B3606" s="43" t="s">
        <v>194</v>
      </c>
      <c r="C3606" s="89">
        <f t="shared" ref="C3606" si="745">SUM(C3607:C3610)</f>
        <v>31342400</v>
      </c>
      <c r="D3606" s="89">
        <f t="shared" ref="D3606" si="746">SUM(D3607:D3610)</f>
        <v>949200</v>
      </c>
    </row>
    <row r="3607" spans="1:4" s="38" customFormat="1" x14ac:dyDescent="0.2">
      <c r="A3607" s="53">
        <v>411100</v>
      </c>
      <c r="B3607" s="46" t="s">
        <v>84</v>
      </c>
      <c r="C3607" s="88">
        <v>30272400</v>
      </c>
      <c r="D3607" s="88">
        <v>54300</v>
      </c>
    </row>
    <row r="3608" spans="1:4" s="38" customFormat="1" ht="37.5" x14ac:dyDescent="0.2">
      <c r="A3608" s="53">
        <v>411200</v>
      </c>
      <c r="B3608" s="46" t="s">
        <v>207</v>
      </c>
      <c r="C3608" s="88">
        <v>660000</v>
      </c>
      <c r="D3608" s="88">
        <v>771300</v>
      </c>
    </row>
    <row r="3609" spans="1:4" s="38" customFormat="1" ht="37.5" x14ac:dyDescent="0.2">
      <c r="A3609" s="53">
        <v>411300</v>
      </c>
      <c r="B3609" s="46" t="s">
        <v>85</v>
      </c>
      <c r="C3609" s="88">
        <v>350000</v>
      </c>
      <c r="D3609" s="88">
        <v>0</v>
      </c>
    </row>
    <row r="3610" spans="1:4" s="38" customFormat="1" x14ac:dyDescent="0.2">
      <c r="A3610" s="53">
        <v>411400</v>
      </c>
      <c r="B3610" s="46" t="s">
        <v>86</v>
      </c>
      <c r="C3610" s="88">
        <v>60000</v>
      </c>
      <c r="D3610" s="88">
        <v>123600</v>
      </c>
    </row>
    <row r="3611" spans="1:4" s="49" customFormat="1" ht="40.5" customHeight="1" x14ac:dyDescent="0.2">
      <c r="A3611" s="51">
        <v>412000</v>
      </c>
      <c r="B3611" s="48" t="s">
        <v>199</v>
      </c>
      <c r="C3611" s="89">
        <f t="shared" ref="C3611" si="747">SUM(C3612:C3625)</f>
        <v>2821000</v>
      </c>
      <c r="D3611" s="89">
        <f>SUM(D3612:D3625)</f>
        <v>4530500</v>
      </c>
    </row>
    <row r="3612" spans="1:4" s="38" customFormat="1" x14ac:dyDescent="0.2">
      <c r="A3612" s="53">
        <v>412100</v>
      </c>
      <c r="B3612" s="46" t="s">
        <v>87</v>
      </c>
      <c r="C3612" s="88">
        <v>0</v>
      </c>
      <c r="D3612" s="88">
        <v>120400</v>
      </c>
    </row>
    <row r="3613" spans="1:4" s="38" customFormat="1" ht="37.5" x14ac:dyDescent="0.2">
      <c r="A3613" s="53">
        <v>412200</v>
      </c>
      <c r="B3613" s="46" t="s">
        <v>208</v>
      </c>
      <c r="C3613" s="88">
        <v>380000</v>
      </c>
      <c r="D3613" s="88">
        <v>1199000</v>
      </c>
    </row>
    <row r="3614" spans="1:4" s="38" customFormat="1" x14ac:dyDescent="0.2">
      <c r="A3614" s="53">
        <v>412300</v>
      </c>
      <c r="B3614" s="46" t="s">
        <v>88</v>
      </c>
      <c r="C3614" s="88">
        <v>24000</v>
      </c>
      <c r="D3614" s="88">
        <v>270800</v>
      </c>
    </row>
    <row r="3615" spans="1:4" s="38" customFormat="1" x14ac:dyDescent="0.2">
      <c r="A3615" s="53">
        <v>412400</v>
      </c>
      <c r="B3615" s="46" t="s">
        <v>89</v>
      </c>
      <c r="C3615" s="88">
        <v>2000</v>
      </c>
      <c r="D3615" s="88">
        <v>116200</v>
      </c>
    </row>
    <row r="3616" spans="1:4" s="38" customFormat="1" x14ac:dyDescent="0.2">
      <c r="A3616" s="53">
        <v>412500</v>
      </c>
      <c r="B3616" s="46" t="s">
        <v>90</v>
      </c>
      <c r="C3616" s="88">
        <v>15000</v>
      </c>
      <c r="D3616" s="88">
        <v>358100</v>
      </c>
    </row>
    <row r="3617" spans="1:4" s="38" customFormat="1" x14ac:dyDescent="0.2">
      <c r="A3617" s="53">
        <v>412600</v>
      </c>
      <c r="B3617" s="46" t="s">
        <v>209</v>
      </c>
      <c r="C3617" s="88">
        <v>15000</v>
      </c>
      <c r="D3617" s="88">
        <v>527300</v>
      </c>
    </row>
    <row r="3618" spans="1:4" s="38" customFormat="1" x14ac:dyDescent="0.2">
      <c r="A3618" s="53">
        <v>412700</v>
      </c>
      <c r="B3618" s="46" t="s">
        <v>196</v>
      </c>
      <c r="C3618" s="88">
        <v>50000</v>
      </c>
      <c r="D3618" s="88">
        <v>708000</v>
      </c>
    </row>
    <row r="3619" spans="1:4" s="38" customFormat="1" ht="37.5" x14ac:dyDescent="0.2">
      <c r="A3619" s="53">
        <v>412800</v>
      </c>
      <c r="B3619" s="46" t="s">
        <v>210</v>
      </c>
      <c r="C3619" s="88">
        <v>0</v>
      </c>
      <c r="D3619" s="88">
        <v>500</v>
      </c>
    </row>
    <row r="3620" spans="1:4" s="38" customFormat="1" x14ac:dyDescent="0.2">
      <c r="A3620" s="53">
        <v>412900</v>
      </c>
      <c r="B3620" s="46" t="s">
        <v>518</v>
      </c>
      <c r="C3620" s="88">
        <v>0</v>
      </c>
      <c r="D3620" s="88">
        <v>74200</v>
      </c>
    </row>
    <row r="3621" spans="1:4" s="38" customFormat="1" x14ac:dyDescent="0.2">
      <c r="A3621" s="53">
        <v>412900</v>
      </c>
      <c r="B3621" s="83" t="s">
        <v>287</v>
      </c>
      <c r="C3621" s="88">
        <v>2300000</v>
      </c>
      <c r="D3621" s="88">
        <v>735700</v>
      </c>
    </row>
    <row r="3622" spans="1:4" s="38" customFormat="1" x14ac:dyDescent="0.2">
      <c r="A3622" s="53">
        <v>412900</v>
      </c>
      <c r="B3622" s="83" t="s">
        <v>304</v>
      </c>
      <c r="C3622" s="88">
        <v>0</v>
      </c>
      <c r="D3622" s="88">
        <v>249800</v>
      </c>
    </row>
    <row r="3623" spans="1:4" s="38" customFormat="1" ht="37.5" x14ac:dyDescent="0.2">
      <c r="A3623" s="53">
        <v>412900</v>
      </c>
      <c r="B3623" s="83" t="s">
        <v>305</v>
      </c>
      <c r="C3623" s="88">
        <v>5000</v>
      </c>
      <c r="D3623" s="88">
        <v>94200</v>
      </c>
    </row>
    <row r="3624" spans="1:4" s="38" customFormat="1" ht="37.5" x14ac:dyDescent="0.2">
      <c r="A3624" s="53">
        <v>412900</v>
      </c>
      <c r="B3624" s="83" t="s">
        <v>306</v>
      </c>
      <c r="C3624" s="88">
        <v>30000</v>
      </c>
      <c r="D3624" s="47">
        <v>0</v>
      </c>
    </row>
    <row r="3625" spans="1:4" s="38" customFormat="1" x14ac:dyDescent="0.2">
      <c r="A3625" s="53">
        <v>412900</v>
      </c>
      <c r="B3625" s="83" t="s">
        <v>289</v>
      </c>
      <c r="C3625" s="88">
        <v>0</v>
      </c>
      <c r="D3625" s="88">
        <v>76300</v>
      </c>
    </row>
    <row r="3626" spans="1:4" s="49" customFormat="1" ht="19.5" x14ac:dyDescent="0.2">
      <c r="A3626" s="51">
        <v>415000</v>
      </c>
      <c r="B3626" s="48" t="s">
        <v>47</v>
      </c>
      <c r="C3626" s="89">
        <f t="shared" ref="C3626" si="748">C3627</f>
        <v>0</v>
      </c>
      <c r="D3626" s="89">
        <f>D3627</f>
        <v>115600</v>
      </c>
    </row>
    <row r="3627" spans="1:4" s="38" customFormat="1" x14ac:dyDescent="0.2">
      <c r="A3627" s="53">
        <v>415200</v>
      </c>
      <c r="B3627" s="46" t="s">
        <v>63</v>
      </c>
      <c r="C3627" s="88">
        <v>0</v>
      </c>
      <c r="D3627" s="88">
        <v>115600</v>
      </c>
    </row>
    <row r="3628" spans="1:4" s="49" customFormat="1" ht="40.5" customHeight="1" x14ac:dyDescent="0.2">
      <c r="A3628" s="51">
        <v>480000</v>
      </c>
      <c r="B3628" s="48" t="s">
        <v>142</v>
      </c>
      <c r="C3628" s="89">
        <f t="shared" ref="C3628:D3629" si="749">C3629</f>
        <v>1265000</v>
      </c>
      <c r="D3628" s="89">
        <f t="shared" si="749"/>
        <v>3000</v>
      </c>
    </row>
    <row r="3629" spans="1:4" s="49" customFormat="1" ht="19.5" x14ac:dyDescent="0.2">
      <c r="A3629" s="51">
        <v>488000</v>
      </c>
      <c r="B3629" s="48" t="s">
        <v>99</v>
      </c>
      <c r="C3629" s="89">
        <f t="shared" ref="C3629" si="750">C3630</f>
        <v>1265000</v>
      </c>
      <c r="D3629" s="89">
        <f t="shared" si="749"/>
        <v>3000</v>
      </c>
    </row>
    <row r="3630" spans="1:4" s="38" customFormat="1" ht="37.5" x14ac:dyDescent="0.2">
      <c r="A3630" s="53">
        <v>488100</v>
      </c>
      <c r="B3630" s="46" t="s">
        <v>495</v>
      </c>
      <c r="C3630" s="88">
        <v>1265000</v>
      </c>
      <c r="D3630" s="88">
        <v>3000</v>
      </c>
    </row>
    <row r="3631" spans="1:4" s="49" customFormat="1" ht="19.5" x14ac:dyDescent="0.2">
      <c r="A3631" s="51">
        <v>510000</v>
      </c>
      <c r="B3631" s="48" t="s">
        <v>146</v>
      </c>
      <c r="C3631" s="89">
        <f t="shared" ref="C3631:D3631" si="751">C3632+C3637</f>
        <v>0</v>
      </c>
      <c r="D3631" s="89">
        <f t="shared" si="751"/>
        <v>1400900</v>
      </c>
    </row>
    <row r="3632" spans="1:4" s="49" customFormat="1" ht="19.5" x14ac:dyDescent="0.2">
      <c r="A3632" s="51">
        <v>511000</v>
      </c>
      <c r="B3632" s="48" t="s">
        <v>147</v>
      </c>
      <c r="C3632" s="89">
        <f t="shared" ref="C3632" si="752">C3633+C3634+C3635+C3636</f>
        <v>0</v>
      </c>
      <c r="D3632" s="89">
        <f>D3633+D3634+D3635+D3636</f>
        <v>1264700</v>
      </c>
    </row>
    <row r="3633" spans="1:4" s="38" customFormat="1" x14ac:dyDescent="0.2">
      <c r="A3633" s="53">
        <v>511100</v>
      </c>
      <c r="B3633" s="46" t="s">
        <v>148</v>
      </c>
      <c r="C3633" s="88">
        <v>0</v>
      </c>
      <c r="D3633" s="88">
        <v>148300</v>
      </c>
    </row>
    <row r="3634" spans="1:4" s="38" customFormat="1" ht="37.5" x14ac:dyDescent="0.2">
      <c r="A3634" s="53">
        <v>511200</v>
      </c>
      <c r="B3634" s="46" t="s">
        <v>149</v>
      </c>
      <c r="C3634" s="88">
        <v>0</v>
      </c>
      <c r="D3634" s="88">
        <v>222700</v>
      </c>
    </row>
    <row r="3635" spans="1:4" s="38" customFormat="1" x14ac:dyDescent="0.2">
      <c r="A3635" s="53">
        <v>511300</v>
      </c>
      <c r="B3635" s="46" t="s">
        <v>150</v>
      </c>
      <c r="C3635" s="88">
        <v>0</v>
      </c>
      <c r="D3635" s="88">
        <v>886300</v>
      </c>
    </row>
    <row r="3636" spans="1:4" s="38" customFormat="1" x14ac:dyDescent="0.2">
      <c r="A3636" s="53">
        <v>511700</v>
      </c>
      <c r="B3636" s="46" t="s">
        <v>153</v>
      </c>
      <c r="C3636" s="88">
        <v>0</v>
      </c>
      <c r="D3636" s="88">
        <v>7400</v>
      </c>
    </row>
    <row r="3637" spans="1:4" s="49" customFormat="1" ht="39" x14ac:dyDescent="0.2">
      <c r="A3637" s="51">
        <v>516000</v>
      </c>
      <c r="B3637" s="48" t="s">
        <v>157</v>
      </c>
      <c r="C3637" s="89">
        <f t="shared" ref="C3637:D3637" si="753">C3638</f>
        <v>0</v>
      </c>
      <c r="D3637" s="89">
        <f t="shared" si="753"/>
        <v>136200</v>
      </c>
    </row>
    <row r="3638" spans="1:4" s="38" customFormat="1" x14ac:dyDescent="0.2">
      <c r="A3638" s="53">
        <v>516100</v>
      </c>
      <c r="B3638" s="46" t="s">
        <v>157</v>
      </c>
      <c r="C3638" s="88">
        <v>0</v>
      </c>
      <c r="D3638" s="88">
        <v>136200</v>
      </c>
    </row>
    <row r="3639" spans="1:4" s="49" customFormat="1" ht="19.5" x14ac:dyDescent="0.2">
      <c r="A3639" s="51">
        <v>630000</v>
      </c>
      <c r="B3639" s="48" t="s">
        <v>184</v>
      </c>
      <c r="C3639" s="89">
        <f>C3642+C3640</f>
        <v>570000</v>
      </c>
      <c r="D3639" s="89">
        <f>D3642+D3640</f>
        <v>108000</v>
      </c>
    </row>
    <row r="3640" spans="1:4" s="49" customFormat="1" ht="19.5" x14ac:dyDescent="0.2">
      <c r="A3640" s="51">
        <v>631000</v>
      </c>
      <c r="B3640" s="48" t="s">
        <v>120</v>
      </c>
      <c r="C3640" s="89">
        <f>C3641</f>
        <v>0</v>
      </c>
      <c r="D3640" s="89">
        <f t="shared" ref="D3640" si="754">+D3641</f>
        <v>108000</v>
      </c>
    </row>
    <row r="3641" spans="1:4" s="38" customFormat="1" x14ac:dyDescent="0.2">
      <c r="A3641" s="53">
        <v>631100</v>
      </c>
      <c r="B3641" s="46" t="s">
        <v>186</v>
      </c>
      <c r="C3641" s="88">
        <v>0</v>
      </c>
      <c r="D3641" s="88">
        <v>108000</v>
      </c>
    </row>
    <row r="3642" spans="1:4" s="49" customFormat="1" ht="19.5" x14ac:dyDescent="0.2">
      <c r="A3642" s="51">
        <v>638000</v>
      </c>
      <c r="B3642" s="48" t="s">
        <v>121</v>
      </c>
      <c r="C3642" s="89">
        <f t="shared" ref="C3642:D3642" si="755">C3643</f>
        <v>570000</v>
      </c>
      <c r="D3642" s="89">
        <f t="shared" si="755"/>
        <v>0</v>
      </c>
    </row>
    <row r="3643" spans="1:4" s="38" customFormat="1" x14ac:dyDescent="0.2">
      <c r="A3643" s="53">
        <v>638100</v>
      </c>
      <c r="B3643" s="46" t="s">
        <v>189</v>
      </c>
      <c r="C3643" s="88">
        <v>570000</v>
      </c>
      <c r="D3643" s="88">
        <v>0</v>
      </c>
    </row>
    <row r="3644" spans="1:4" s="114" customFormat="1" x14ac:dyDescent="0.2">
      <c r="A3644" s="97"/>
      <c r="B3644" s="98" t="s">
        <v>222</v>
      </c>
      <c r="C3644" s="99">
        <f>C3605+C3628+C3639+C3631</f>
        <v>35998400</v>
      </c>
      <c r="D3644" s="99">
        <f>D3605+D3628+D3639+D3631</f>
        <v>7107200</v>
      </c>
    </row>
    <row r="3645" spans="1:4" s="38" customFormat="1" x14ac:dyDescent="0.2">
      <c r="A3645" s="33"/>
      <c r="B3645" s="34"/>
      <c r="C3645" s="82"/>
      <c r="D3645" s="82"/>
    </row>
    <row r="3646" spans="1:4" s="38" customFormat="1" x14ac:dyDescent="0.2">
      <c r="A3646" s="33"/>
      <c r="B3646" s="34"/>
      <c r="C3646" s="82"/>
      <c r="D3646" s="82"/>
    </row>
    <row r="3647" spans="1:4" s="38" customFormat="1" ht="19.5" x14ac:dyDescent="0.2">
      <c r="A3647" s="50" t="s">
        <v>665</v>
      </c>
      <c r="B3647" s="48"/>
      <c r="C3647" s="82"/>
      <c r="D3647" s="82"/>
    </row>
    <row r="3648" spans="1:4" s="38" customFormat="1" ht="19.5" x14ac:dyDescent="0.2">
      <c r="A3648" s="50" t="s">
        <v>237</v>
      </c>
      <c r="B3648" s="48"/>
      <c r="C3648" s="82"/>
      <c r="D3648" s="82"/>
    </row>
    <row r="3649" spans="1:4" s="38" customFormat="1" ht="19.5" x14ac:dyDescent="0.2">
      <c r="A3649" s="50" t="s">
        <v>368</v>
      </c>
      <c r="B3649" s="48"/>
      <c r="C3649" s="82"/>
      <c r="D3649" s="82"/>
    </row>
    <row r="3650" spans="1:4" s="38" customFormat="1" ht="19.5" x14ac:dyDescent="0.2">
      <c r="A3650" s="50" t="s">
        <v>517</v>
      </c>
      <c r="B3650" s="48"/>
      <c r="C3650" s="82"/>
      <c r="D3650" s="82"/>
    </row>
    <row r="3651" spans="1:4" s="38" customFormat="1" x14ac:dyDescent="0.2">
      <c r="A3651" s="50"/>
      <c r="B3651" s="41"/>
      <c r="C3651" s="82"/>
      <c r="D3651" s="82"/>
    </row>
    <row r="3652" spans="1:4" s="49" customFormat="1" ht="19.5" x14ac:dyDescent="0.2">
      <c r="A3652" s="51">
        <v>410000</v>
      </c>
      <c r="B3652" s="43" t="s">
        <v>83</v>
      </c>
      <c r="C3652" s="89">
        <f>C3653+C3657</f>
        <v>767200</v>
      </c>
      <c r="D3652" s="89">
        <f>D3653+D3657</f>
        <v>375000</v>
      </c>
    </row>
    <row r="3653" spans="1:4" s="49" customFormat="1" ht="19.5" x14ac:dyDescent="0.2">
      <c r="A3653" s="51">
        <v>411000</v>
      </c>
      <c r="B3653" s="43" t="s">
        <v>194</v>
      </c>
      <c r="C3653" s="89">
        <f>SUM(C3654:C3656)</f>
        <v>664500</v>
      </c>
      <c r="D3653" s="89">
        <f>SUM(D3654:D3656)</f>
        <v>66400</v>
      </c>
    </row>
    <row r="3654" spans="1:4" s="38" customFormat="1" x14ac:dyDescent="0.2">
      <c r="A3654" s="53">
        <v>411100</v>
      </c>
      <c r="B3654" s="46" t="s">
        <v>84</v>
      </c>
      <c r="C3654" s="88">
        <v>659300</v>
      </c>
      <c r="D3654" s="88">
        <v>46700</v>
      </c>
    </row>
    <row r="3655" spans="1:4" s="38" customFormat="1" ht="37.5" x14ac:dyDescent="0.2">
      <c r="A3655" s="53">
        <v>411200</v>
      </c>
      <c r="B3655" s="46" t="s">
        <v>207</v>
      </c>
      <c r="C3655" s="88">
        <v>5200</v>
      </c>
      <c r="D3655" s="88">
        <v>17700</v>
      </c>
    </row>
    <row r="3656" spans="1:4" s="38" customFormat="1" x14ac:dyDescent="0.2">
      <c r="A3656" s="53">
        <v>411400</v>
      </c>
      <c r="B3656" s="46" t="s">
        <v>86</v>
      </c>
      <c r="C3656" s="88">
        <v>0</v>
      </c>
      <c r="D3656" s="88">
        <v>2000</v>
      </c>
    </row>
    <row r="3657" spans="1:4" s="49" customFormat="1" ht="19.5" x14ac:dyDescent="0.2">
      <c r="A3657" s="51">
        <v>412000</v>
      </c>
      <c r="B3657" s="48" t="s">
        <v>199</v>
      </c>
      <c r="C3657" s="89">
        <f t="shared" ref="C3657" si="756">SUM(C3658:C3667)</f>
        <v>102700</v>
      </c>
      <c r="D3657" s="89">
        <f t="shared" ref="D3657" si="757">SUM(D3658:D3667)</f>
        <v>308600</v>
      </c>
    </row>
    <row r="3658" spans="1:4" s="38" customFormat="1" ht="37.5" x14ac:dyDescent="0.2">
      <c r="A3658" s="53">
        <v>412200</v>
      </c>
      <c r="B3658" s="46" t="s">
        <v>208</v>
      </c>
      <c r="C3658" s="88">
        <v>0</v>
      </c>
      <c r="D3658" s="88">
        <v>34700</v>
      </c>
    </row>
    <row r="3659" spans="1:4" s="38" customFormat="1" x14ac:dyDescent="0.2">
      <c r="A3659" s="53">
        <v>412300</v>
      </c>
      <c r="B3659" s="46" t="s">
        <v>88</v>
      </c>
      <c r="C3659" s="88">
        <v>0</v>
      </c>
      <c r="D3659" s="88">
        <v>5600</v>
      </c>
    </row>
    <row r="3660" spans="1:4" s="38" customFormat="1" x14ac:dyDescent="0.2">
      <c r="A3660" s="53">
        <v>412400</v>
      </c>
      <c r="B3660" s="46" t="s">
        <v>89</v>
      </c>
      <c r="C3660" s="88">
        <v>0</v>
      </c>
      <c r="D3660" s="88">
        <v>3000</v>
      </c>
    </row>
    <row r="3661" spans="1:4" s="38" customFormat="1" x14ac:dyDescent="0.2">
      <c r="A3661" s="53">
        <v>412500</v>
      </c>
      <c r="B3661" s="46" t="s">
        <v>90</v>
      </c>
      <c r="C3661" s="88">
        <v>0</v>
      </c>
      <c r="D3661" s="88">
        <v>3000</v>
      </c>
    </row>
    <row r="3662" spans="1:4" s="38" customFormat="1" x14ac:dyDescent="0.2">
      <c r="A3662" s="53">
        <v>412600</v>
      </c>
      <c r="B3662" s="46" t="s">
        <v>209</v>
      </c>
      <c r="C3662" s="88">
        <v>0</v>
      </c>
      <c r="D3662" s="88">
        <v>3200</v>
      </c>
    </row>
    <row r="3663" spans="1:4" s="38" customFormat="1" x14ac:dyDescent="0.2">
      <c r="A3663" s="53">
        <v>412700</v>
      </c>
      <c r="B3663" s="46" t="s">
        <v>196</v>
      </c>
      <c r="C3663" s="88">
        <v>0</v>
      </c>
      <c r="D3663" s="88">
        <v>20900</v>
      </c>
    </row>
    <row r="3664" spans="1:4" s="38" customFormat="1" x14ac:dyDescent="0.2">
      <c r="A3664" s="53">
        <v>412900</v>
      </c>
      <c r="B3664" s="46" t="s">
        <v>518</v>
      </c>
      <c r="C3664" s="88">
        <v>0</v>
      </c>
      <c r="D3664" s="88">
        <f>7100+1500</f>
        <v>8600</v>
      </c>
    </row>
    <row r="3665" spans="1:4" s="38" customFormat="1" x14ac:dyDescent="0.2">
      <c r="A3665" s="53">
        <v>412900</v>
      </c>
      <c r="B3665" s="46" t="s">
        <v>287</v>
      </c>
      <c r="C3665" s="88">
        <v>101400</v>
      </c>
      <c r="D3665" s="88">
        <f>7100+220000</f>
        <v>227100</v>
      </c>
    </row>
    <row r="3666" spans="1:4" s="38" customFormat="1" x14ac:dyDescent="0.2">
      <c r="A3666" s="53">
        <v>412900</v>
      </c>
      <c r="B3666" s="83" t="s">
        <v>304</v>
      </c>
      <c r="C3666" s="88">
        <v>0</v>
      </c>
      <c r="D3666" s="88">
        <v>2500</v>
      </c>
    </row>
    <row r="3667" spans="1:4" s="38" customFormat="1" ht="37.5" x14ac:dyDescent="0.2">
      <c r="A3667" s="53">
        <v>412900</v>
      </c>
      <c r="B3667" s="46" t="s">
        <v>306</v>
      </c>
      <c r="C3667" s="88">
        <v>1300</v>
      </c>
      <c r="D3667" s="88">
        <v>0</v>
      </c>
    </row>
    <row r="3668" spans="1:4" s="49" customFormat="1" ht="19.5" x14ac:dyDescent="0.2">
      <c r="A3668" s="51">
        <v>510000</v>
      </c>
      <c r="B3668" s="48" t="s">
        <v>146</v>
      </c>
      <c r="C3668" s="89">
        <f t="shared" ref="C3668:C3669" si="758">C3669</f>
        <v>0</v>
      </c>
      <c r="D3668" s="89">
        <f>D3669</f>
        <v>25000</v>
      </c>
    </row>
    <row r="3669" spans="1:4" s="49" customFormat="1" ht="19.5" x14ac:dyDescent="0.2">
      <c r="A3669" s="51">
        <v>511000</v>
      </c>
      <c r="B3669" s="48" t="s">
        <v>147</v>
      </c>
      <c r="C3669" s="89">
        <f t="shared" si="758"/>
        <v>0</v>
      </c>
      <c r="D3669" s="89">
        <f>D3670</f>
        <v>25000</v>
      </c>
    </row>
    <row r="3670" spans="1:4" s="38" customFormat="1" x14ac:dyDescent="0.2">
      <c r="A3670" s="53">
        <v>511300</v>
      </c>
      <c r="B3670" s="46" t="s">
        <v>150</v>
      </c>
      <c r="C3670" s="88">
        <v>0</v>
      </c>
      <c r="D3670" s="88">
        <v>25000</v>
      </c>
    </row>
    <row r="3671" spans="1:4" s="38" customFormat="1" ht="19.5" x14ac:dyDescent="0.2">
      <c r="A3671" s="51">
        <v>630000</v>
      </c>
      <c r="B3671" s="48" t="s">
        <v>184</v>
      </c>
      <c r="C3671" s="89">
        <f>C3672</f>
        <v>5000</v>
      </c>
      <c r="D3671" s="89">
        <f t="shared" ref="D3671:D3672" si="759">D3672</f>
        <v>0</v>
      </c>
    </row>
    <row r="3672" spans="1:4" s="38" customFormat="1" ht="19.5" x14ac:dyDescent="0.2">
      <c r="A3672" s="51">
        <v>638000</v>
      </c>
      <c r="B3672" s="48" t="s">
        <v>121</v>
      </c>
      <c r="C3672" s="89">
        <f>C3673</f>
        <v>5000</v>
      </c>
      <c r="D3672" s="89">
        <f t="shared" si="759"/>
        <v>0</v>
      </c>
    </row>
    <row r="3673" spans="1:4" s="38" customFormat="1" x14ac:dyDescent="0.2">
      <c r="A3673" s="53">
        <v>638100</v>
      </c>
      <c r="B3673" s="46" t="s">
        <v>189</v>
      </c>
      <c r="C3673" s="88">
        <v>5000</v>
      </c>
      <c r="D3673" s="88">
        <v>0</v>
      </c>
    </row>
    <row r="3674" spans="1:4" s="114" customFormat="1" x14ac:dyDescent="0.2">
      <c r="A3674" s="97"/>
      <c r="B3674" s="98" t="s">
        <v>222</v>
      </c>
      <c r="C3674" s="99">
        <f>C3652+0+C3671+C3668</f>
        <v>772200</v>
      </c>
      <c r="D3674" s="99">
        <f>D3652+0+D3671+D3668</f>
        <v>400000</v>
      </c>
    </row>
    <row r="3675" spans="1:4" s="38" customFormat="1" x14ac:dyDescent="0.2">
      <c r="A3675" s="33"/>
      <c r="B3675" s="34"/>
      <c r="C3675" s="82"/>
      <c r="D3675" s="82"/>
    </row>
    <row r="3676" spans="1:4" s="38" customFormat="1" x14ac:dyDescent="0.2">
      <c r="A3676" s="33"/>
      <c r="B3676" s="34"/>
      <c r="C3676" s="82"/>
      <c r="D3676" s="82"/>
    </row>
    <row r="3677" spans="1:4" s="38" customFormat="1" ht="19.5" x14ac:dyDescent="0.2">
      <c r="A3677" s="50" t="s">
        <v>666</v>
      </c>
      <c r="B3677" s="48"/>
      <c r="C3677" s="82"/>
      <c r="D3677" s="82"/>
    </row>
    <row r="3678" spans="1:4" s="38" customFormat="1" ht="19.5" x14ac:dyDescent="0.2">
      <c r="A3678" s="50" t="s">
        <v>237</v>
      </c>
      <c r="B3678" s="48"/>
      <c r="C3678" s="82"/>
      <c r="D3678" s="82"/>
    </row>
    <row r="3679" spans="1:4" s="38" customFormat="1" ht="19.5" x14ac:dyDescent="0.2">
      <c r="A3679" s="50" t="s">
        <v>416</v>
      </c>
      <c r="B3679" s="48"/>
      <c r="C3679" s="82"/>
      <c r="D3679" s="82"/>
    </row>
    <row r="3680" spans="1:4" s="38" customFormat="1" ht="19.5" x14ac:dyDescent="0.2">
      <c r="A3680" s="50" t="s">
        <v>517</v>
      </c>
      <c r="B3680" s="48"/>
      <c r="C3680" s="82"/>
      <c r="D3680" s="82"/>
    </row>
    <row r="3681" spans="1:4" s="38" customFormat="1" x14ac:dyDescent="0.2">
      <c r="A3681" s="50"/>
      <c r="B3681" s="41"/>
      <c r="C3681" s="82"/>
      <c r="D3681" s="82"/>
    </row>
    <row r="3682" spans="1:4" s="49" customFormat="1" ht="19.5" x14ac:dyDescent="0.2">
      <c r="A3682" s="51">
        <v>410000</v>
      </c>
      <c r="B3682" s="43" t="s">
        <v>83</v>
      </c>
      <c r="C3682" s="89">
        <f>C3683+C3686</f>
        <v>396400</v>
      </c>
      <c r="D3682" s="89">
        <f>D3683+D3686</f>
        <v>14000</v>
      </c>
    </row>
    <row r="3683" spans="1:4" s="49" customFormat="1" ht="19.5" x14ac:dyDescent="0.2">
      <c r="A3683" s="51">
        <v>411000</v>
      </c>
      <c r="B3683" s="43" t="s">
        <v>194</v>
      </c>
      <c r="C3683" s="89">
        <f>SUM(C3684:C3685)</f>
        <v>297400</v>
      </c>
      <c r="D3683" s="89">
        <f>SUM(D3684:D3685)</f>
        <v>6000</v>
      </c>
    </row>
    <row r="3684" spans="1:4" s="38" customFormat="1" x14ac:dyDescent="0.2">
      <c r="A3684" s="53">
        <v>411100</v>
      </c>
      <c r="B3684" s="46" t="s">
        <v>84</v>
      </c>
      <c r="C3684" s="88">
        <v>293400</v>
      </c>
      <c r="D3684" s="88">
        <v>0</v>
      </c>
    </row>
    <row r="3685" spans="1:4" s="38" customFormat="1" ht="37.5" x14ac:dyDescent="0.2">
      <c r="A3685" s="53">
        <v>411200</v>
      </c>
      <c r="B3685" s="46" t="s">
        <v>207</v>
      </c>
      <c r="C3685" s="88">
        <v>4000</v>
      </c>
      <c r="D3685" s="88">
        <v>6000</v>
      </c>
    </row>
    <row r="3686" spans="1:4" s="49" customFormat="1" ht="19.5" x14ac:dyDescent="0.2">
      <c r="A3686" s="51">
        <v>412000</v>
      </c>
      <c r="B3686" s="48" t="s">
        <v>199</v>
      </c>
      <c r="C3686" s="89">
        <f>SUM(C3687:C3693)</f>
        <v>99000</v>
      </c>
      <c r="D3686" s="89">
        <f>SUM(D3687:D3693)</f>
        <v>8000</v>
      </c>
    </row>
    <row r="3687" spans="1:4" s="38" customFormat="1" ht="37.5" x14ac:dyDescent="0.2">
      <c r="A3687" s="53">
        <v>412200</v>
      </c>
      <c r="B3687" s="46" t="s">
        <v>208</v>
      </c>
      <c r="C3687" s="88">
        <v>14500</v>
      </c>
      <c r="D3687" s="88">
        <v>6000</v>
      </c>
    </row>
    <row r="3688" spans="1:4" s="38" customFormat="1" x14ac:dyDescent="0.2">
      <c r="A3688" s="53">
        <v>412300</v>
      </c>
      <c r="B3688" s="46" t="s">
        <v>88</v>
      </c>
      <c r="C3688" s="88">
        <v>2200</v>
      </c>
      <c r="D3688" s="88">
        <v>0</v>
      </c>
    </row>
    <row r="3689" spans="1:4" s="38" customFormat="1" x14ac:dyDescent="0.2">
      <c r="A3689" s="53">
        <v>412500</v>
      </c>
      <c r="B3689" s="46" t="s">
        <v>90</v>
      </c>
      <c r="C3689" s="88">
        <v>800</v>
      </c>
      <c r="D3689" s="88">
        <v>1000</v>
      </c>
    </row>
    <row r="3690" spans="1:4" s="38" customFormat="1" x14ac:dyDescent="0.2">
      <c r="A3690" s="53">
        <v>412600</v>
      </c>
      <c r="B3690" s="46" t="s">
        <v>209</v>
      </c>
      <c r="C3690" s="88">
        <v>3000</v>
      </c>
      <c r="D3690" s="88">
        <v>1000</v>
      </c>
    </row>
    <row r="3691" spans="1:4" s="38" customFormat="1" x14ac:dyDescent="0.2">
      <c r="A3691" s="53">
        <v>412700</v>
      </c>
      <c r="B3691" s="46" t="s">
        <v>196</v>
      </c>
      <c r="C3691" s="88">
        <v>8000</v>
      </c>
      <c r="D3691" s="88">
        <v>0</v>
      </c>
    </row>
    <row r="3692" spans="1:4" s="38" customFormat="1" x14ac:dyDescent="0.2">
      <c r="A3692" s="53">
        <v>412900</v>
      </c>
      <c r="B3692" s="83" t="s">
        <v>287</v>
      </c>
      <c r="C3692" s="88">
        <v>69500</v>
      </c>
      <c r="D3692" s="88">
        <v>0</v>
      </c>
    </row>
    <row r="3693" spans="1:4" s="38" customFormat="1" ht="37.5" x14ac:dyDescent="0.2">
      <c r="A3693" s="53">
        <v>412900</v>
      </c>
      <c r="B3693" s="83" t="s">
        <v>305</v>
      </c>
      <c r="C3693" s="88">
        <v>1000</v>
      </c>
      <c r="D3693" s="88">
        <v>0</v>
      </c>
    </row>
    <row r="3694" spans="1:4" s="49" customFormat="1" ht="19.5" x14ac:dyDescent="0.2">
      <c r="A3694" s="51">
        <v>510000</v>
      </c>
      <c r="B3694" s="48" t="s">
        <v>146</v>
      </c>
      <c r="C3694" s="89">
        <f t="shared" ref="C3694:D3694" si="760">C3695</f>
        <v>0</v>
      </c>
      <c r="D3694" s="89">
        <f t="shared" si="760"/>
        <v>4000</v>
      </c>
    </row>
    <row r="3695" spans="1:4" s="49" customFormat="1" ht="19.5" x14ac:dyDescent="0.2">
      <c r="A3695" s="51">
        <v>511000</v>
      </c>
      <c r="B3695" s="48" t="s">
        <v>147</v>
      </c>
      <c r="C3695" s="89">
        <f t="shared" ref="C3695:D3695" si="761">C3696+C3697</f>
        <v>0</v>
      </c>
      <c r="D3695" s="89">
        <f t="shared" si="761"/>
        <v>4000</v>
      </c>
    </row>
    <row r="3696" spans="1:4" s="38" customFormat="1" ht="37.5" x14ac:dyDescent="0.2">
      <c r="A3696" s="53">
        <v>511200</v>
      </c>
      <c r="B3696" s="46" t="s">
        <v>149</v>
      </c>
      <c r="C3696" s="88">
        <v>0</v>
      </c>
      <c r="D3696" s="88">
        <v>2000</v>
      </c>
    </row>
    <row r="3697" spans="1:4" s="38" customFormat="1" x14ac:dyDescent="0.2">
      <c r="A3697" s="53">
        <v>511300</v>
      </c>
      <c r="B3697" s="46" t="s">
        <v>150</v>
      </c>
      <c r="C3697" s="88">
        <v>0</v>
      </c>
      <c r="D3697" s="88">
        <v>2000</v>
      </c>
    </row>
    <row r="3698" spans="1:4" s="114" customFormat="1" x14ac:dyDescent="0.2">
      <c r="A3698" s="97"/>
      <c r="B3698" s="98" t="s">
        <v>222</v>
      </c>
      <c r="C3698" s="99">
        <f>C3682+C3694</f>
        <v>396400</v>
      </c>
      <c r="D3698" s="99">
        <f>D3682+D3694</f>
        <v>18000</v>
      </c>
    </row>
    <row r="3699" spans="1:4" s="38" customFormat="1" x14ac:dyDescent="0.2">
      <c r="A3699" s="33"/>
      <c r="B3699" s="34"/>
      <c r="C3699" s="82"/>
      <c r="D3699" s="82"/>
    </row>
    <row r="3700" spans="1:4" s="38" customFormat="1" x14ac:dyDescent="0.2">
      <c r="A3700" s="33"/>
      <c r="B3700" s="34"/>
      <c r="C3700" s="82"/>
      <c r="D3700" s="82"/>
    </row>
    <row r="3701" spans="1:4" s="38" customFormat="1" ht="19.5" x14ac:dyDescent="0.2">
      <c r="A3701" s="50" t="s">
        <v>667</v>
      </c>
      <c r="B3701" s="48"/>
      <c r="C3701" s="82"/>
      <c r="D3701" s="82"/>
    </row>
    <row r="3702" spans="1:4" s="38" customFormat="1" ht="19.5" x14ac:dyDescent="0.2">
      <c r="A3702" s="50" t="s">
        <v>237</v>
      </c>
      <c r="B3702" s="48"/>
      <c r="C3702" s="82"/>
      <c r="D3702" s="82"/>
    </row>
    <row r="3703" spans="1:4" s="38" customFormat="1" ht="19.5" x14ac:dyDescent="0.2">
      <c r="A3703" s="50" t="s">
        <v>369</v>
      </c>
      <c r="B3703" s="48"/>
      <c r="C3703" s="82"/>
      <c r="D3703" s="82"/>
    </row>
    <row r="3704" spans="1:4" s="38" customFormat="1" ht="19.5" x14ac:dyDescent="0.2">
      <c r="A3704" s="50" t="s">
        <v>668</v>
      </c>
      <c r="B3704" s="48"/>
      <c r="C3704" s="82"/>
      <c r="D3704" s="82"/>
    </row>
    <row r="3705" spans="1:4" s="38" customFormat="1" x14ac:dyDescent="0.2">
      <c r="A3705" s="50"/>
      <c r="B3705" s="41"/>
      <c r="C3705" s="82"/>
      <c r="D3705" s="82"/>
    </row>
    <row r="3706" spans="1:4" s="49" customFormat="1" ht="19.5" x14ac:dyDescent="0.2">
      <c r="A3706" s="51">
        <v>410000</v>
      </c>
      <c r="B3706" s="43" t="s">
        <v>83</v>
      </c>
      <c r="C3706" s="89">
        <f t="shared" ref="C3706" si="762">C3707+C3712</f>
        <v>4351500</v>
      </c>
      <c r="D3706" s="89">
        <f t="shared" ref="D3706" si="763">D3707+D3712</f>
        <v>0</v>
      </c>
    </row>
    <row r="3707" spans="1:4" s="49" customFormat="1" ht="19.5" x14ac:dyDescent="0.2">
      <c r="A3707" s="51">
        <v>411000</v>
      </c>
      <c r="B3707" s="43" t="s">
        <v>194</v>
      </c>
      <c r="C3707" s="89">
        <f t="shared" ref="C3707" si="764">SUM(C3708:C3711)</f>
        <v>4342500</v>
      </c>
      <c r="D3707" s="89">
        <f t="shared" ref="D3707" si="765">SUM(D3708:D3711)</f>
        <v>0</v>
      </c>
    </row>
    <row r="3708" spans="1:4" s="38" customFormat="1" x14ac:dyDescent="0.2">
      <c r="A3708" s="53">
        <v>411100</v>
      </c>
      <c r="B3708" s="46" t="s">
        <v>84</v>
      </c>
      <c r="C3708" s="88">
        <v>4146300</v>
      </c>
      <c r="D3708" s="47">
        <v>0</v>
      </c>
    </row>
    <row r="3709" spans="1:4" s="38" customFormat="1" ht="37.5" x14ac:dyDescent="0.2">
      <c r="A3709" s="53">
        <v>411200</v>
      </c>
      <c r="B3709" s="46" t="s">
        <v>207</v>
      </c>
      <c r="C3709" s="88">
        <v>60000</v>
      </c>
      <c r="D3709" s="47">
        <v>0</v>
      </c>
    </row>
    <row r="3710" spans="1:4" s="38" customFormat="1" ht="37.5" x14ac:dyDescent="0.2">
      <c r="A3710" s="53">
        <v>411300</v>
      </c>
      <c r="B3710" s="46" t="s">
        <v>85</v>
      </c>
      <c r="C3710" s="88">
        <v>76200</v>
      </c>
      <c r="D3710" s="47">
        <v>0</v>
      </c>
    </row>
    <row r="3711" spans="1:4" s="38" customFormat="1" x14ac:dyDescent="0.2">
      <c r="A3711" s="53">
        <v>411400</v>
      </c>
      <c r="B3711" s="46" t="s">
        <v>86</v>
      </c>
      <c r="C3711" s="88">
        <v>60000</v>
      </c>
      <c r="D3711" s="47">
        <v>0</v>
      </c>
    </row>
    <row r="3712" spans="1:4" s="49" customFormat="1" ht="19.5" x14ac:dyDescent="0.2">
      <c r="A3712" s="51">
        <v>412000</v>
      </c>
      <c r="B3712" s="48" t="s">
        <v>199</v>
      </c>
      <c r="C3712" s="89">
        <f t="shared" ref="C3712:D3712" si="766">SUM(C3713:C3713)</f>
        <v>9000</v>
      </c>
      <c r="D3712" s="89">
        <f t="shared" si="766"/>
        <v>0</v>
      </c>
    </row>
    <row r="3713" spans="1:4" s="38" customFormat="1" ht="37.5" x14ac:dyDescent="0.2">
      <c r="A3713" s="53">
        <v>412900</v>
      </c>
      <c r="B3713" s="46" t="s">
        <v>306</v>
      </c>
      <c r="C3713" s="88">
        <v>9000</v>
      </c>
      <c r="D3713" s="47">
        <v>0</v>
      </c>
    </row>
    <row r="3714" spans="1:4" s="49" customFormat="1" ht="19.5" x14ac:dyDescent="0.2">
      <c r="A3714" s="51">
        <v>630000</v>
      </c>
      <c r="B3714" s="48" t="s">
        <v>184</v>
      </c>
      <c r="C3714" s="89">
        <f t="shared" ref="C3714:D3714" si="767">C3715</f>
        <v>60000</v>
      </c>
      <c r="D3714" s="89">
        <f t="shared" si="767"/>
        <v>0</v>
      </c>
    </row>
    <row r="3715" spans="1:4" s="49" customFormat="1" ht="19.5" x14ac:dyDescent="0.2">
      <c r="A3715" s="51">
        <v>638000</v>
      </c>
      <c r="B3715" s="48" t="s">
        <v>121</v>
      </c>
      <c r="C3715" s="89">
        <f t="shared" ref="C3715:D3715" si="768">C3716</f>
        <v>60000</v>
      </c>
      <c r="D3715" s="89">
        <f t="shared" si="768"/>
        <v>0</v>
      </c>
    </row>
    <row r="3716" spans="1:4" s="38" customFormat="1" x14ac:dyDescent="0.2">
      <c r="A3716" s="53">
        <v>638100</v>
      </c>
      <c r="B3716" s="46" t="s">
        <v>189</v>
      </c>
      <c r="C3716" s="88">
        <v>60000</v>
      </c>
      <c r="D3716" s="47">
        <v>0</v>
      </c>
    </row>
    <row r="3717" spans="1:4" s="114" customFormat="1" x14ac:dyDescent="0.2">
      <c r="A3717" s="97"/>
      <c r="B3717" s="98" t="s">
        <v>222</v>
      </c>
      <c r="C3717" s="99">
        <f>C3706+0+C3714</f>
        <v>4411500</v>
      </c>
      <c r="D3717" s="99">
        <f>D3706+0+D3714</f>
        <v>0</v>
      </c>
    </row>
    <row r="3718" spans="1:4" s="38" customFormat="1" x14ac:dyDescent="0.2">
      <c r="A3718" s="33"/>
      <c r="B3718" s="34"/>
      <c r="C3718" s="82"/>
      <c r="D3718" s="82"/>
    </row>
    <row r="3719" spans="1:4" s="38" customFormat="1" x14ac:dyDescent="0.2">
      <c r="A3719" s="55"/>
      <c r="B3719" s="34"/>
      <c r="C3719" s="88"/>
      <c r="D3719" s="88"/>
    </row>
    <row r="3720" spans="1:4" s="38" customFormat="1" ht="19.5" x14ac:dyDescent="0.2">
      <c r="A3720" s="50" t="s">
        <v>669</v>
      </c>
      <c r="B3720" s="48"/>
      <c r="C3720" s="88"/>
      <c r="D3720" s="88"/>
    </row>
    <row r="3721" spans="1:4" s="38" customFormat="1" ht="19.5" x14ac:dyDescent="0.2">
      <c r="A3721" s="50" t="s">
        <v>239</v>
      </c>
      <c r="B3721" s="48"/>
      <c r="C3721" s="88"/>
      <c r="D3721" s="88"/>
    </row>
    <row r="3722" spans="1:4" s="38" customFormat="1" ht="19.5" x14ac:dyDescent="0.2">
      <c r="A3722" s="50" t="s">
        <v>360</v>
      </c>
      <c r="B3722" s="48"/>
      <c r="C3722" s="88"/>
      <c r="D3722" s="88"/>
    </row>
    <row r="3723" spans="1:4" s="38" customFormat="1" ht="19.5" x14ac:dyDescent="0.2">
      <c r="A3723" s="50" t="s">
        <v>517</v>
      </c>
      <c r="B3723" s="48"/>
      <c r="C3723" s="88"/>
      <c r="D3723" s="88"/>
    </row>
    <row r="3724" spans="1:4" s="38" customFormat="1" x14ac:dyDescent="0.2">
      <c r="A3724" s="50"/>
      <c r="B3724" s="41"/>
      <c r="C3724" s="82"/>
      <c r="D3724" s="82"/>
    </row>
    <row r="3725" spans="1:4" s="38" customFormat="1" ht="19.5" x14ac:dyDescent="0.2">
      <c r="A3725" s="51">
        <v>410000</v>
      </c>
      <c r="B3725" s="43" t="s">
        <v>83</v>
      </c>
      <c r="C3725" s="89">
        <f>C3726+C3731+C3743+C3745+C3753+0+0</f>
        <v>51850300</v>
      </c>
      <c r="D3725" s="89">
        <f>D3726+D3731+D3743+D3745+D3753+0+0</f>
        <v>0</v>
      </c>
    </row>
    <row r="3726" spans="1:4" s="38" customFormat="1" ht="19.5" x14ac:dyDescent="0.2">
      <c r="A3726" s="51">
        <v>411000</v>
      </c>
      <c r="B3726" s="43" t="s">
        <v>194</v>
      </c>
      <c r="C3726" s="89">
        <f t="shared" ref="C3726" si="769">SUM(C3727:C3730)</f>
        <v>2408000</v>
      </c>
      <c r="D3726" s="89">
        <f t="shared" ref="D3726" si="770">SUM(D3727:D3730)</f>
        <v>0</v>
      </c>
    </row>
    <row r="3727" spans="1:4" s="38" customFormat="1" x14ac:dyDescent="0.2">
      <c r="A3727" s="53">
        <v>411100</v>
      </c>
      <c r="B3727" s="46" t="s">
        <v>84</v>
      </c>
      <c r="C3727" s="88">
        <v>2223000</v>
      </c>
      <c r="D3727" s="47">
        <v>0</v>
      </c>
    </row>
    <row r="3728" spans="1:4" s="38" customFormat="1" ht="37.5" x14ac:dyDescent="0.2">
      <c r="A3728" s="53">
        <v>411200</v>
      </c>
      <c r="B3728" s="46" t="s">
        <v>207</v>
      </c>
      <c r="C3728" s="88">
        <v>98000</v>
      </c>
      <c r="D3728" s="47">
        <v>0</v>
      </c>
    </row>
    <row r="3729" spans="1:4" s="38" customFormat="1" ht="37.5" x14ac:dyDescent="0.2">
      <c r="A3729" s="53">
        <v>411300</v>
      </c>
      <c r="B3729" s="46" t="s">
        <v>85</v>
      </c>
      <c r="C3729" s="88">
        <v>70000</v>
      </c>
      <c r="D3729" s="47">
        <v>0</v>
      </c>
    </row>
    <row r="3730" spans="1:4" s="38" customFormat="1" x14ac:dyDescent="0.2">
      <c r="A3730" s="53">
        <v>411400</v>
      </c>
      <c r="B3730" s="46" t="s">
        <v>86</v>
      </c>
      <c r="C3730" s="88">
        <v>17000</v>
      </c>
      <c r="D3730" s="47">
        <v>0</v>
      </c>
    </row>
    <row r="3731" spans="1:4" s="38" customFormat="1" ht="19.5" x14ac:dyDescent="0.2">
      <c r="A3731" s="51">
        <v>412000</v>
      </c>
      <c r="B3731" s="48" t="s">
        <v>199</v>
      </c>
      <c r="C3731" s="89">
        <f t="shared" ref="C3731" si="771">SUM(C3732:C3742)</f>
        <v>526000</v>
      </c>
      <c r="D3731" s="89">
        <f t="shared" ref="D3731" si="772">SUM(D3732:D3742)</f>
        <v>0</v>
      </c>
    </row>
    <row r="3732" spans="1:4" s="38" customFormat="1" ht="37.5" x14ac:dyDescent="0.2">
      <c r="A3732" s="53">
        <v>412200</v>
      </c>
      <c r="B3732" s="46" t="s">
        <v>208</v>
      </c>
      <c r="C3732" s="88">
        <v>53000</v>
      </c>
      <c r="D3732" s="47">
        <v>0</v>
      </c>
    </row>
    <row r="3733" spans="1:4" s="38" customFormat="1" x14ac:dyDescent="0.2">
      <c r="A3733" s="53">
        <v>412300</v>
      </c>
      <c r="B3733" s="46" t="s">
        <v>88</v>
      </c>
      <c r="C3733" s="88">
        <v>41000</v>
      </c>
      <c r="D3733" s="47">
        <v>0</v>
      </c>
    </row>
    <row r="3734" spans="1:4" s="38" customFormat="1" x14ac:dyDescent="0.2">
      <c r="A3734" s="53">
        <v>412500</v>
      </c>
      <c r="B3734" s="46" t="s">
        <v>90</v>
      </c>
      <c r="C3734" s="88">
        <v>14000</v>
      </c>
      <c r="D3734" s="47">
        <v>0</v>
      </c>
    </row>
    <row r="3735" spans="1:4" s="38" customFormat="1" x14ac:dyDescent="0.2">
      <c r="A3735" s="53">
        <v>412600</v>
      </c>
      <c r="B3735" s="46" t="s">
        <v>209</v>
      </c>
      <c r="C3735" s="88">
        <v>29000</v>
      </c>
      <c r="D3735" s="47">
        <v>0</v>
      </c>
    </row>
    <row r="3736" spans="1:4" s="38" customFormat="1" x14ac:dyDescent="0.2">
      <c r="A3736" s="53">
        <v>412700</v>
      </c>
      <c r="B3736" s="46" t="s">
        <v>196</v>
      </c>
      <c r="C3736" s="88">
        <v>130000</v>
      </c>
      <c r="D3736" s="47">
        <v>0</v>
      </c>
    </row>
    <row r="3737" spans="1:4" s="38" customFormat="1" x14ac:dyDescent="0.2">
      <c r="A3737" s="53">
        <v>412900</v>
      </c>
      <c r="B3737" s="46" t="s">
        <v>518</v>
      </c>
      <c r="C3737" s="88">
        <v>1000</v>
      </c>
      <c r="D3737" s="47">
        <v>0</v>
      </c>
    </row>
    <row r="3738" spans="1:4" s="38" customFormat="1" x14ac:dyDescent="0.2">
      <c r="A3738" s="53">
        <v>412900</v>
      </c>
      <c r="B3738" s="46" t="s">
        <v>287</v>
      </c>
      <c r="C3738" s="88">
        <v>200000</v>
      </c>
      <c r="D3738" s="47">
        <v>0</v>
      </c>
    </row>
    <row r="3739" spans="1:4" s="38" customFormat="1" x14ac:dyDescent="0.2">
      <c r="A3739" s="53">
        <v>412900</v>
      </c>
      <c r="B3739" s="83" t="s">
        <v>304</v>
      </c>
      <c r="C3739" s="88">
        <v>4000</v>
      </c>
      <c r="D3739" s="47">
        <v>0</v>
      </c>
    </row>
    <row r="3740" spans="1:4" s="38" customFormat="1" ht="37.5" x14ac:dyDescent="0.2">
      <c r="A3740" s="53">
        <v>412900</v>
      </c>
      <c r="B3740" s="83" t="s">
        <v>306</v>
      </c>
      <c r="C3740" s="88">
        <v>6000</v>
      </c>
      <c r="D3740" s="47">
        <v>0</v>
      </c>
    </row>
    <row r="3741" spans="1:4" s="38" customFormat="1" x14ac:dyDescent="0.2">
      <c r="A3741" s="53">
        <v>412900</v>
      </c>
      <c r="B3741" s="83" t="s">
        <v>417</v>
      </c>
      <c r="C3741" s="88">
        <v>30000</v>
      </c>
      <c r="D3741" s="47">
        <v>0</v>
      </c>
    </row>
    <row r="3742" spans="1:4" s="38" customFormat="1" x14ac:dyDescent="0.2">
      <c r="A3742" s="53">
        <v>412900</v>
      </c>
      <c r="B3742" s="46" t="s">
        <v>289</v>
      </c>
      <c r="C3742" s="88">
        <v>18000</v>
      </c>
      <c r="D3742" s="47">
        <v>0</v>
      </c>
    </row>
    <row r="3743" spans="1:4" s="38" customFormat="1" ht="19.5" x14ac:dyDescent="0.2">
      <c r="A3743" s="51">
        <v>414000</v>
      </c>
      <c r="B3743" s="48" t="s">
        <v>100</v>
      </c>
      <c r="C3743" s="89">
        <f>SUM(C3744:C3744)</f>
        <v>1400000</v>
      </c>
      <c r="D3743" s="89">
        <f>SUM(D3744:D3744)</f>
        <v>0</v>
      </c>
    </row>
    <row r="3744" spans="1:4" s="38" customFormat="1" x14ac:dyDescent="0.2">
      <c r="A3744" s="53">
        <v>414100</v>
      </c>
      <c r="B3744" s="46" t="s">
        <v>418</v>
      </c>
      <c r="C3744" s="88">
        <v>1400000</v>
      </c>
      <c r="D3744" s="47">
        <v>0</v>
      </c>
    </row>
    <row r="3745" spans="1:4" s="49" customFormat="1" ht="20.25" customHeight="1" x14ac:dyDescent="0.2">
      <c r="A3745" s="51">
        <v>415000</v>
      </c>
      <c r="B3745" s="42" t="s">
        <v>47</v>
      </c>
      <c r="C3745" s="89">
        <f>SUM(C3746:C3752)</f>
        <v>43149500</v>
      </c>
      <c r="D3745" s="89">
        <f>SUM(D3746:D3752)</f>
        <v>0</v>
      </c>
    </row>
    <row r="3746" spans="1:4" s="38" customFormat="1" ht="37.5" x14ac:dyDescent="0.2">
      <c r="A3746" s="53">
        <v>415200</v>
      </c>
      <c r="B3746" s="46" t="s">
        <v>256</v>
      </c>
      <c r="C3746" s="88">
        <v>2200000</v>
      </c>
      <c r="D3746" s="47">
        <v>0</v>
      </c>
    </row>
    <row r="3747" spans="1:4" s="38" customFormat="1" ht="37.5" x14ac:dyDescent="0.2">
      <c r="A3747" s="53">
        <v>415200</v>
      </c>
      <c r="B3747" s="46" t="s">
        <v>419</v>
      </c>
      <c r="C3747" s="88">
        <v>30000</v>
      </c>
      <c r="D3747" s="47">
        <v>0</v>
      </c>
    </row>
    <row r="3748" spans="1:4" s="38" customFormat="1" ht="37.5" x14ac:dyDescent="0.2">
      <c r="A3748" s="53">
        <v>415200</v>
      </c>
      <c r="B3748" s="46" t="s">
        <v>670</v>
      </c>
      <c r="C3748" s="88">
        <v>220000</v>
      </c>
      <c r="D3748" s="47">
        <v>0</v>
      </c>
    </row>
    <row r="3749" spans="1:4" s="38" customFormat="1" x14ac:dyDescent="0.2">
      <c r="A3749" s="53">
        <v>415200</v>
      </c>
      <c r="B3749" s="46" t="s">
        <v>420</v>
      </c>
      <c r="C3749" s="88">
        <v>830000</v>
      </c>
      <c r="D3749" s="47">
        <v>0</v>
      </c>
    </row>
    <row r="3750" spans="1:4" s="38" customFormat="1" x14ac:dyDescent="0.2">
      <c r="A3750" s="53">
        <v>415200</v>
      </c>
      <c r="B3750" s="46" t="s">
        <v>255</v>
      </c>
      <c r="C3750" s="88">
        <v>231500</v>
      </c>
      <c r="D3750" s="47">
        <v>0</v>
      </c>
    </row>
    <row r="3751" spans="1:4" s="38" customFormat="1" ht="37.5" x14ac:dyDescent="0.2">
      <c r="A3751" s="53">
        <v>415200</v>
      </c>
      <c r="B3751" s="46" t="s">
        <v>421</v>
      </c>
      <c r="C3751" s="88">
        <v>3138000</v>
      </c>
      <c r="D3751" s="47">
        <v>0</v>
      </c>
    </row>
    <row r="3752" spans="1:4" s="38" customFormat="1" x14ac:dyDescent="0.2">
      <c r="A3752" s="53">
        <v>415200</v>
      </c>
      <c r="B3752" s="46" t="s">
        <v>251</v>
      </c>
      <c r="C3752" s="88">
        <v>36500000</v>
      </c>
      <c r="D3752" s="47">
        <v>0</v>
      </c>
    </row>
    <row r="3753" spans="1:4" s="49" customFormat="1" ht="40.5" customHeight="1" x14ac:dyDescent="0.2">
      <c r="A3753" s="51">
        <v>416000</v>
      </c>
      <c r="B3753" s="48" t="s">
        <v>201</v>
      </c>
      <c r="C3753" s="89">
        <f t="shared" ref="C3753:D3753" si="773">SUM(C3754:C3754)</f>
        <v>4366800</v>
      </c>
      <c r="D3753" s="89">
        <f t="shared" si="773"/>
        <v>0</v>
      </c>
    </row>
    <row r="3754" spans="1:4" s="38" customFormat="1" x14ac:dyDescent="0.2">
      <c r="A3754" s="53">
        <v>416300</v>
      </c>
      <c r="B3754" s="46" t="s">
        <v>422</v>
      </c>
      <c r="C3754" s="88">
        <v>4366800</v>
      </c>
      <c r="D3754" s="47">
        <v>0</v>
      </c>
    </row>
    <row r="3755" spans="1:4" s="49" customFormat="1" ht="40.5" customHeight="1" x14ac:dyDescent="0.2">
      <c r="A3755" s="51">
        <v>480000</v>
      </c>
      <c r="B3755" s="48" t="s">
        <v>142</v>
      </c>
      <c r="C3755" s="89">
        <f>C3756+C3765</f>
        <v>275129200</v>
      </c>
      <c r="D3755" s="89">
        <f>D3756+D3765</f>
        <v>0</v>
      </c>
    </row>
    <row r="3756" spans="1:4" s="38" customFormat="1" ht="19.5" x14ac:dyDescent="0.2">
      <c r="A3756" s="51">
        <v>487000</v>
      </c>
      <c r="B3756" s="48" t="s">
        <v>193</v>
      </c>
      <c r="C3756" s="89">
        <f>SUM(C3757:C3764)</f>
        <v>273700300</v>
      </c>
      <c r="D3756" s="89">
        <f>SUM(D3757:D3764)</f>
        <v>0</v>
      </c>
    </row>
    <row r="3757" spans="1:4" s="38" customFormat="1" x14ac:dyDescent="0.2">
      <c r="A3757" s="53">
        <v>487300</v>
      </c>
      <c r="B3757" s="46" t="s">
        <v>671</v>
      </c>
      <c r="C3757" s="88">
        <v>28000000</v>
      </c>
      <c r="D3757" s="47">
        <v>0</v>
      </c>
    </row>
    <row r="3758" spans="1:4" s="38" customFormat="1" ht="37.5" x14ac:dyDescent="0.2">
      <c r="A3758" s="53">
        <v>487300</v>
      </c>
      <c r="B3758" s="46" t="s">
        <v>672</v>
      </c>
      <c r="C3758" s="88">
        <v>10500000</v>
      </c>
      <c r="D3758" s="47">
        <v>0</v>
      </c>
    </row>
    <row r="3759" spans="1:4" s="38" customFormat="1" ht="37.5" x14ac:dyDescent="0.2">
      <c r="A3759" s="53">
        <v>487400</v>
      </c>
      <c r="B3759" s="46" t="s">
        <v>673</v>
      </c>
      <c r="C3759" s="88">
        <v>1200300</v>
      </c>
      <c r="D3759" s="47">
        <v>0</v>
      </c>
    </row>
    <row r="3760" spans="1:4" s="38" customFormat="1" x14ac:dyDescent="0.2">
      <c r="A3760" s="53">
        <v>487400</v>
      </c>
      <c r="B3760" s="46" t="s">
        <v>279</v>
      </c>
      <c r="C3760" s="88">
        <v>800000</v>
      </c>
      <c r="D3760" s="47">
        <v>0</v>
      </c>
    </row>
    <row r="3761" spans="1:4" s="38" customFormat="1" ht="37.5" x14ac:dyDescent="0.2">
      <c r="A3761" s="53">
        <v>487400</v>
      </c>
      <c r="B3761" s="46" t="s">
        <v>280</v>
      </c>
      <c r="C3761" s="88">
        <v>186700000</v>
      </c>
      <c r="D3761" s="47">
        <v>0</v>
      </c>
    </row>
    <row r="3762" spans="1:4" s="38" customFormat="1" ht="37.5" x14ac:dyDescent="0.2">
      <c r="A3762" s="53">
        <v>487400</v>
      </c>
      <c r="B3762" s="46" t="s">
        <v>423</v>
      </c>
      <c r="C3762" s="88">
        <v>9040000</v>
      </c>
      <c r="D3762" s="47">
        <v>0</v>
      </c>
    </row>
    <row r="3763" spans="1:4" s="38" customFormat="1" ht="37.5" x14ac:dyDescent="0.2">
      <c r="A3763" s="53">
        <v>487400</v>
      </c>
      <c r="B3763" s="46" t="s">
        <v>496</v>
      </c>
      <c r="C3763" s="88">
        <v>460000</v>
      </c>
      <c r="D3763" s="47">
        <v>0</v>
      </c>
    </row>
    <row r="3764" spans="1:4" s="38" customFormat="1" x14ac:dyDescent="0.2">
      <c r="A3764" s="53">
        <v>487400</v>
      </c>
      <c r="B3764" s="46" t="s">
        <v>674</v>
      </c>
      <c r="C3764" s="88">
        <v>37000000</v>
      </c>
      <c r="D3764" s="47">
        <v>0</v>
      </c>
    </row>
    <row r="3765" spans="1:4" s="38" customFormat="1" ht="40.5" customHeight="1" x14ac:dyDescent="0.2">
      <c r="A3765" s="51">
        <v>488000</v>
      </c>
      <c r="B3765" s="48" t="s">
        <v>99</v>
      </c>
      <c r="C3765" s="89">
        <f>0+C3766+0</f>
        <v>1428900</v>
      </c>
      <c r="D3765" s="89">
        <f>0+D3766+0</f>
        <v>0</v>
      </c>
    </row>
    <row r="3766" spans="1:4" s="38" customFormat="1" x14ac:dyDescent="0.2">
      <c r="A3766" s="53">
        <v>488100</v>
      </c>
      <c r="B3766" s="46" t="s">
        <v>99</v>
      </c>
      <c r="C3766" s="88">
        <v>1428900</v>
      </c>
      <c r="D3766" s="47">
        <v>0</v>
      </c>
    </row>
    <row r="3767" spans="1:4" s="38" customFormat="1" ht="40.5" customHeight="1" x14ac:dyDescent="0.2">
      <c r="A3767" s="51">
        <v>510000</v>
      </c>
      <c r="B3767" s="48" t="s">
        <v>146</v>
      </c>
      <c r="C3767" s="89">
        <f t="shared" ref="C3767" si="774">C3768+C3771</f>
        <v>59916400</v>
      </c>
      <c r="D3767" s="89">
        <f t="shared" ref="D3767" si="775">D3768+D3771</f>
        <v>0</v>
      </c>
    </row>
    <row r="3768" spans="1:4" s="38" customFormat="1" ht="19.5" x14ac:dyDescent="0.2">
      <c r="A3768" s="51">
        <v>511000</v>
      </c>
      <c r="B3768" s="48" t="s">
        <v>147</v>
      </c>
      <c r="C3768" s="89">
        <f t="shared" ref="C3768" si="776">SUM(C3769:C3770)</f>
        <v>59909400</v>
      </c>
      <c r="D3768" s="89">
        <f t="shared" ref="D3768" si="777">SUM(D3769:D3770)</f>
        <v>0</v>
      </c>
    </row>
    <row r="3769" spans="1:4" s="38" customFormat="1" x14ac:dyDescent="0.2">
      <c r="A3769" s="53">
        <v>511100</v>
      </c>
      <c r="B3769" s="46" t="s">
        <v>148</v>
      </c>
      <c r="C3769" s="88">
        <v>59904400</v>
      </c>
      <c r="D3769" s="47">
        <v>0</v>
      </c>
    </row>
    <row r="3770" spans="1:4" s="38" customFormat="1" x14ac:dyDescent="0.2">
      <c r="A3770" s="53">
        <v>511300</v>
      </c>
      <c r="B3770" s="46" t="s">
        <v>150</v>
      </c>
      <c r="C3770" s="88">
        <v>5000</v>
      </c>
      <c r="D3770" s="47">
        <v>0</v>
      </c>
    </row>
    <row r="3771" spans="1:4" s="49" customFormat="1" ht="39" x14ac:dyDescent="0.2">
      <c r="A3771" s="51">
        <v>516000</v>
      </c>
      <c r="B3771" s="48" t="s">
        <v>157</v>
      </c>
      <c r="C3771" s="89">
        <f t="shared" ref="C3771:D3771" si="778">C3772</f>
        <v>7000</v>
      </c>
      <c r="D3771" s="89">
        <f t="shared" si="778"/>
        <v>0</v>
      </c>
    </row>
    <row r="3772" spans="1:4" s="38" customFormat="1" x14ac:dyDescent="0.2">
      <c r="A3772" s="53">
        <v>516100</v>
      </c>
      <c r="B3772" s="46" t="s">
        <v>157</v>
      </c>
      <c r="C3772" s="88">
        <v>7000</v>
      </c>
      <c r="D3772" s="47">
        <v>0</v>
      </c>
    </row>
    <row r="3773" spans="1:4" s="49" customFormat="1" ht="19.5" x14ac:dyDescent="0.2">
      <c r="A3773" s="51">
        <v>630000</v>
      </c>
      <c r="B3773" s="48" t="s">
        <v>184</v>
      </c>
      <c r="C3773" s="89">
        <f>C3774+C3776</f>
        <v>155000</v>
      </c>
      <c r="D3773" s="89">
        <f>D3774+D3776</f>
        <v>0</v>
      </c>
    </row>
    <row r="3774" spans="1:4" s="49" customFormat="1" ht="19.5" x14ac:dyDescent="0.2">
      <c r="A3774" s="51">
        <v>631000</v>
      </c>
      <c r="B3774" s="48" t="s">
        <v>120</v>
      </c>
      <c r="C3774" s="89">
        <f>SUM(C3775:C3775)</f>
        <v>35000</v>
      </c>
      <c r="D3774" s="89">
        <f>SUM(D3775:D3775)</f>
        <v>0</v>
      </c>
    </row>
    <row r="3775" spans="1:4" s="38" customFormat="1" x14ac:dyDescent="0.2">
      <c r="A3775" s="53">
        <v>631100</v>
      </c>
      <c r="B3775" s="46" t="s">
        <v>186</v>
      </c>
      <c r="C3775" s="88">
        <v>35000</v>
      </c>
      <c r="D3775" s="47">
        <v>0</v>
      </c>
    </row>
    <row r="3776" spans="1:4" s="49" customFormat="1" ht="19.5" x14ac:dyDescent="0.2">
      <c r="A3776" s="51">
        <v>638000</v>
      </c>
      <c r="B3776" s="48" t="s">
        <v>121</v>
      </c>
      <c r="C3776" s="89">
        <f t="shared" ref="C3776:D3776" si="779">C3777</f>
        <v>120000</v>
      </c>
      <c r="D3776" s="89">
        <f t="shared" si="779"/>
        <v>0</v>
      </c>
    </row>
    <row r="3777" spans="1:4" s="38" customFormat="1" x14ac:dyDescent="0.2">
      <c r="A3777" s="53">
        <v>638100</v>
      </c>
      <c r="B3777" s="46" t="s">
        <v>189</v>
      </c>
      <c r="C3777" s="88">
        <v>120000</v>
      </c>
      <c r="D3777" s="47">
        <v>0</v>
      </c>
    </row>
    <row r="3778" spans="1:4" s="38" customFormat="1" x14ac:dyDescent="0.2">
      <c r="A3778" s="92"/>
      <c r="B3778" s="85" t="s">
        <v>222</v>
      </c>
      <c r="C3778" s="91">
        <f>C3725+C3755+C3767+C3773+0</f>
        <v>387050900</v>
      </c>
      <c r="D3778" s="91">
        <f>D3725+D3755+D3767+D3773+0</f>
        <v>0</v>
      </c>
    </row>
    <row r="3779" spans="1:4" s="115" customFormat="1" x14ac:dyDescent="0.2">
      <c r="A3779" s="55"/>
      <c r="B3779" s="41"/>
      <c r="C3779" s="82"/>
      <c r="D3779" s="82"/>
    </row>
    <row r="3780" spans="1:4" s="115" customFormat="1" x14ac:dyDescent="0.2">
      <c r="A3780" s="55"/>
      <c r="B3780" s="41"/>
      <c r="C3780" s="82"/>
      <c r="D3780" s="82"/>
    </row>
    <row r="3781" spans="1:4" s="115" customFormat="1" x14ac:dyDescent="0.2">
      <c r="A3781" s="50" t="s">
        <v>675</v>
      </c>
      <c r="B3781" s="46"/>
      <c r="C3781" s="82"/>
      <c r="D3781" s="82"/>
    </row>
    <row r="3782" spans="1:4" s="115" customFormat="1" x14ac:dyDescent="0.2">
      <c r="A3782" s="50" t="s">
        <v>239</v>
      </c>
      <c r="B3782" s="46"/>
      <c r="C3782" s="82"/>
      <c r="D3782" s="82"/>
    </row>
    <row r="3783" spans="1:4" s="115" customFormat="1" x14ac:dyDescent="0.2">
      <c r="A3783" s="50" t="s">
        <v>381</v>
      </c>
      <c r="B3783" s="46"/>
      <c r="C3783" s="82"/>
      <c r="D3783" s="82"/>
    </row>
    <row r="3784" spans="1:4" s="115" customFormat="1" x14ac:dyDescent="0.2">
      <c r="A3784" s="50" t="s">
        <v>676</v>
      </c>
      <c r="B3784" s="46"/>
      <c r="C3784" s="82"/>
      <c r="D3784" s="82"/>
    </row>
    <row r="3785" spans="1:4" s="115" customFormat="1" x14ac:dyDescent="0.2">
      <c r="A3785" s="55"/>
      <c r="B3785" s="46"/>
      <c r="C3785" s="82"/>
      <c r="D3785" s="82"/>
    </row>
    <row r="3786" spans="1:4" s="116" customFormat="1" ht="20.25" customHeight="1" x14ac:dyDescent="0.2">
      <c r="A3786" s="51">
        <v>410000</v>
      </c>
      <c r="B3786" s="43" t="s">
        <v>83</v>
      </c>
      <c r="C3786" s="89">
        <f>C3787+C3792</f>
        <v>5514800</v>
      </c>
      <c r="D3786" s="89">
        <f t="shared" ref="D3786" si="780">D3787+D3792</f>
        <v>0</v>
      </c>
    </row>
    <row r="3787" spans="1:4" s="116" customFormat="1" ht="19.5" x14ac:dyDescent="0.2">
      <c r="A3787" s="51">
        <v>411000</v>
      </c>
      <c r="B3787" s="43" t="s">
        <v>194</v>
      </c>
      <c r="C3787" s="89">
        <f>SUM(C3788:C3791)</f>
        <v>4699100</v>
      </c>
      <c r="D3787" s="89">
        <f t="shared" ref="D3787" si="781">SUM(D3788:D3791)</f>
        <v>0</v>
      </c>
    </row>
    <row r="3788" spans="1:4" s="115" customFormat="1" x14ac:dyDescent="0.2">
      <c r="A3788" s="53">
        <v>411100</v>
      </c>
      <c r="B3788" s="46" t="s">
        <v>84</v>
      </c>
      <c r="C3788" s="88">
        <v>4474100</v>
      </c>
      <c r="D3788" s="47">
        <v>0</v>
      </c>
    </row>
    <row r="3789" spans="1:4" s="115" customFormat="1" ht="37.5" x14ac:dyDescent="0.2">
      <c r="A3789" s="53">
        <v>411200</v>
      </c>
      <c r="B3789" s="46" t="s">
        <v>207</v>
      </c>
      <c r="C3789" s="88">
        <v>105000</v>
      </c>
      <c r="D3789" s="47">
        <v>0</v>
      </c>
    </row>
    <row r="3790" spans="1:4" s="115" customFormat="1" ht="37.5" x14ac:dyDescent="0.2">
      <c r="A3790" s="53">
        <v>411300</v>
      </c>
      <c r="B3790" s="46" t="s">
        <v>85</v>
      </c>
      <c r="C3790" s="88">
        <v>70000</v>
      </c>
      <c r="D3790" s="47">
        <v>0</v>
      </c>
    </row>
    <row r="3791" spans="1:4" s="115" customFormat="1" x14ac:dyDescent="0.2">
      <c r="A3791" s="53">
        <v>411400</v>
      </c>
      <c r="B3791" s="46" t="s">
        <v>86</v>
      </c>
      <c r="C3791" s="88">
        <v>50000</v>
      </c>
      <c r="D3791" s="47">
        <v>0</v>
      </c>
    </row>
    <row r="3792" spans="1:4" s="116" customFormat="1" ht="40.5" customHeight="1" x14ac:dyDescent="0.2">
      <c r="A3792" s="51">
        <v>412000</v>
      </c>
      <c r="B3792" s="48" t="s">
        <v>199</v>
      </c>
      <c r="C3792" s="89">
        <f>SUM(C3793:C3805)</f>
        <v>815700</v>
      </c>
      <c r="D3792" s="89">
        <f t="shared" ref="D3792" si="782">SUM(D3793:D3805)</f>
        <v>0</v>
      </c>
    </row>
    <row r="3793" spans="1:4" s="115" customFormat="1" x14ac:dyDescent="0.2">
      <c r="A3793" s="53">
        <v>412100</v>
      </c>
      <c r="B3793" s="46" t="s">
        <v>87</v>
      </c>
      <c r="C3793" s="88">
        <v>17700</v>
      </c>
      <c r="D3793" s="47">
        <v>0</v>
      </c>
    </row>
    <row r="3794" spans="1:4" s="115" customFormat="1" ht="37.5" x14ac:dyDescent="0.2">
      <c r="A3794" s="53">
        <v>412200</v>
      </c>
      <c r="B3794" s="46" t="s">
        <v>208</v>
      </c>
      <c r="C3794" s="88">
        <v>288800</v>
      </c>
      <c r="D3794" s="47">
        <v>0</v>
      </c>
    </row>
    <row r="3795" spans="1:4" s="115" customFormat="1" x14ac:dyDescent="0.2">
      <c r="A3795" s="53">
        <v>412300</v>
      </c>
      <c r="B3795" s="46" t="s">
        <v>88</v>
      </c>
      <c r="C3795" s="88">
        <v>80000</v>
      </c>
      <c r="D3795" s="47">
        <v>0</v>
      </c>
    </row>
    <row r="3796" spans="1:4" s="115" customFormat="1" x14ac:dyDescent="0.2">
      <c r="A3796" s="53">
        <v>412400</v>
      </c>
      <c r="B3796" s="46" t="s">
        <v>89</v>
      </c>
      <c r="C3796" s="88">
        <v>6000</v>
      </c>
      <c r="D3796" s="47">
        <v>0</v>
      </c>
    </row>
    <row r="3797" spans="1:4" s="115" customFormat="1" x14ac:dyDescent="0.2">
      <c r="A3797" s="53">
        <v>412500</v>
      </c>
      <c r="B3797" s="46" t="s">
        <v>90</v>
      </c>
      <c r="C3797" s="88">
        <v>78000</v>
      </c>
      <c r="D3797" s="47">
        <v>0</v>
      </c>
    </row>
    <row r="3798" spans="1:4" s="115" customFormat="1" x14ac:dyDescent="0.2">
      <c r="A3798" s="53">
        <v>412600</v>
      </c>
      <c r="B3798" s="46" t="s">
        <v>209</v>
      </c>
      <c r="C3798" s="88">
        <v>16500</v>
      </c>
      <c r="D3798" s="47">
        <v>0</v>
      </c>
    </row>
    <row r="3799" spans="1:4" s="115" customFormat="1" x14ac:dyDescent="0.2">
      <c r="A3799" s="53">
        <v>412700</v>
      </c>
      <c r="B3799" s="46" t="s">
        <v>196</v>
      </c>
      <c r="C3799" s="88">
        <v>80700</v>
      </c>
      <c r="D3799" s="47">
        <v>0</v>
      </c>
    </row>
    <row r="3800" spans="1:4" s="115" customFormat="1" x14ac:dyDescent="0.2">
      <c r="A3800" s="53">
        <v>412900</v>
      </c>
      <c r="B3800" s="83" t="s">
        <v>518</v>
      </c>
      <c r="C3800" s="88">
        <v>10000</v>
      </c>
      <c r="D3800" s="47">
        <v>0</v>
      </c>
    </row>
    <row r="3801" spans="1:4" s="115" customFormat="1" x14ac:dyDescent="0.2">
      <c r="A3801" s="53">
        <v>412900</v>
      </c>
      <c r="B3801" s="83" t="s">
        <v>287</v>
      </c>
      <c r="C3801" s="88">
        <v>44000</v>
      </c>
      <c r="D3801" s="47">
        <v>0</v>
      </c>
    </row>
    <row r="3802" spans="1:4" s="115" customFormat="1" x14ac:dyDescent="0.2">
      <c r="A3802" s="53">
        <v>412900</v>
      </c>
      <c r="B3802" s="83" t="s">
        <v>304</v>
      </c>
      <c r="C3802" s="88">
        <v>4000</v>
      </c>
      <c r="D3802" s="47">
        <v>0</v>
      </c>
    </row>
    <row r="3803" spans="1:4" s="115" customFormat="1" ht="37.5" x14ac:dyDescent="0.2">
      <c r="A3803" s="53">
        <v>412900</v>
      </c>
      <c r="B3803" s="83" t="s">
        <v>305</v>
      </c>
      <c r="C3803" s="88">
        <v>1500</v>
      </c>
      <c r="D3803" s="47">
        <v>0</v>
      </c>
    </row>
    <row r="3804" spans="1:4" s="115" customFormat="1" ht="37.5" x14ac:dyDescent="0.2">
      <c r="A3804" s="53">
        <v>412900</v>
      </c>
      <c r="B3804" s="83" t="s">
        <v>306</v>
      </c>
      <c r="C3804" s="88">
        <v>8500</v>
      </c>
      <c r="D3804" s="47">
        <v>0</v>
      </c>
    </row>
    <row r="3805" spans="1:4" s="115" customFormat="1" x14ac:dyDescent="0.2">
      <c r="A3805" s="53">
        <v>412900</v>
      </c>
      <c r="B3805" s="83" t="s">
        <v>289</v>
      </c>
      <c r="C3805" s="88">
        <v>180000</v>
      </c>
      <c r="D3805" s="47">
        <v>0</v>
      </c>
    </row>
    <row r="3806" spans="1:4" s="116" customFormat="1" ht="19.5" x14ac:dyDescent="0.2">
      <c r="A3806" s="51">
        <v>510000</v>
      </c>
      <c r="B3806" s="48" t="s">
        <v>146</v>
      </c>
      <c r="C3806" s="89">
        <f t="shared" ref="C3806" si="783">C3807+C3809</f>
        <v>2600000</v>
      </c>
      <c r="D3806" s="89">
        <f t="shared" ref="D3806" si="784">D3807+D3809</f>
        <v>0</v>
      </c>
    </row>
    <row r="3807" spans="1:4" s="116" customFormat="1" ht="19.5" x14ac:dyDescent="0.2">
      <c r="A3807" s="51">
        <v>511000</v>
      </c>
      <c r="B3807" s="48" t="s">
        <v>147</v>
      </c>
      <c r="C3807" s="89">
        <f t="shared" ref="C3807:D3807" si="785">C3808</f>
        <v>100000</v>
      </c>
      <c r="D3807" s="89">
        <f t="shared" si="785"/>
        <v>0</v>
      </c>
    </row>
    <row r="3808" spans="1:4" s="115" customFormat="1" x14ac:dyDescent="0.2">
      <c r="A3808" s="53">
        <v>511300</v>
      </c>
      <c r="B3808" s="46" t="s">
        <v>150</v>
      </c>
      <c r="C3808" s="88">
        <v>100000</v>
      </c>
      <c r="D3808" s="47">
        <v>0</v>
      </c>
    </row>
    <row r="3809" spans="1:4" s="116" customFormat="1" ht="39" x14ac:dyDescent="0.2">
      <c r="A3809" s="51">
        <v>516000</v>
      </c>
      <c r="B3809" s="48" t="s">
        <v>157</v>
      </c>
      <c r="C3809" s="89">
        <f t="shared" ref="C3809:D3809" si="786">C3810</f>
        <v>2500000</v>
      </c>
      <c r="D3809" s="89">
        <f t="shared" si="786"/>
        <v>0</v>
      </c>
    </row>
    <row r="3810" spans="1:4" s="115" customFormat="1" x14ac:dyDescent="0.2">
      <c r="A3810" s="53">
        <v>516100</v>
      </c>
      <c r="B3810" s="46" t="s">
        <v>157</v>
      </c>
      <c r="C3810" s="88">
        <v>2500000</v>
      </c>
      <c r="D3810" s="47">
        <v>0</v>
      </c>
    </row>
    <row r="3811" spans="1:4" s="116" customFormat="1" ht="19.5" x14ac:dyDescent="0.2">
      <c r="A3811" s="51">
        <v>630000</v>
      </c>
      <c r="B3811" s="48" t="s">
        <v>184</v>
      </c>
      <c r="C3811" s="89">
        <f t="shared" ref="C3811:D3812" si="787">C3812</f>
        <v>50000</v>
      </c>
      <c r="D3811" s="89">
        <f t="shared" si="787"/>
        <v>0</v>
      </c>
    </row>
    <row r="3812" spans="1:4" s="116" customFormat="1" ht="19.5" x14ac:dyDescent="0.2">
      <c r="A3812" s="51">
        <v>638000</v>
      </c>
      <c r="B3812" s="48" t="s">
        <v>121</v>
      </c>
      <c r="C3812" s="89">
        <f t="shared" si="787"/>
        <v>50000</v>
      </c>
      <c r="D3812" s="89">
        <f t="shared" si="787"/>
        <v>0</v>
      </c>
    </row>
    <row r="3813" spans="1:4" s="115" customFormat="1" x14ac:dyDescent="0.2">
      <c r="A3813" s="53">
        <v>638100</v>
      </c>
      <c r="B3813" s="46" t="s">
        <v>189</v>
      </c>
      <c r="C3813" s="88">
        <v>50000</v>
      </c>
      <c r="D3813" s="47">
        <v>0</v>
      </c>
    </row>
    <row r="3814" spans="1:4" s="117" customFormat="1" x14ac:dyDescent="0.2">
      <c r="A3814" s="109"/>
      <c r="B3814" s="110" t="s">
        <v>222</v>
      </c>
      <c r="C3814" s="111">
        <f>C3786+C3806+C3811</f>
        <v>8164800</v>
      </c>
      <c r="D3814" s="111">
        <f t="shared" ref="D3814" si="788">D3786+D3806+D3811</f>
        <v>0</v>
      </c>
    </row>
    <row r="3815" spans="1:4" s="115" customFormat="1" x14ac:dyDescent="0.2">
      <c r="A3815" s="55"/>
      <c r="B3815" s="41"/>
      <c r="C3815" s="82"/>
      <c r="D3815" s="82"/>
    </row>
    <row r="3816" spans="1:4" s="115" customFormat="1" x14ac:dyDescent="0.2">
      <c r="A3816" s="55"/>
      <c r="B3816" s="41"/>
      <c r="C3816" s="82"/>
      <c r="D3816" s="82"/>
    </row>
    <row r="3817" spans="1:4" s="115" customFormat="1" x14ac:dyDescent="0.2">
      <c r="A3817" s="50" t="s">
        <v>677</v>
      </c>
      <c r="B3817" s="46"/>
      <c r="C3817" s="82"/>
      <c r="D3817" s="82"/>
    </row>
    <row r="3818" spans="1:4" s="115" customFormat="1" x14ac:dyDescent="0.2">
      <c r="A3818" s="50" t="s">
        <v>239</v>
      </c>
      <c r="B3818" s="46"/>
      <c r="C3818" s="82"/>
      <c r="D3818" s="82"/>
    </row>
    <row r="3819" spans="1:4" s="115" customFormat="1" x14ac:dyDescent="0.2">
      <c r="A3819" s="50" t="s">
        <v>382</v>
      </c>
      <c r="B3819" s="46"/>
      <c r="C3819" s="82"/>
      <c r="D3819" s="82"/>
    </row>
    <row r="3820" spans="1:4" s="115" customFormat="1" x14ac:dyDescent="0.2">
      <c r="A3820" s="50" t="s">
        <v>517</v>
      </c>
      <c r="B3820" s="46"/>
      <c r="C3820" s="82"/>
      <c r="D3820" s="82"/>
    </row>
    <row r="3821" spans="1:4" s="115" customFormat="1" x14ac:dyDescent="0.2">
      <c r="A3821" s="55"/>
      <c r="B3821" s="46"/>
      <c r="C3821" s="82"/>
      <c r="D3821" s="82"/>
    </row>
    <row r="3822" spans="1:4" s="116" customFormat="1" ht="20.25" customHeight="1" x14ac:dyDescent="0.2">
      <c r="A3822" s="51">
        <v>410000</v>
      </c>
      <c r="B3822" s="43" t="s">
        <v>83</v>
      </c>
      <c r="C3822" s="89">
        <f t="shared" ref="C3822" si="789">C3823+C3828</f>
        <v>1251700</v>
      </c>
      <c r="D3822" s="89">
        <f t="shared" ref="D3822" si="790">D3823+D3828</f>
        <v>0</v>
      </c>
    </row>
    <row r="3823" spans="1:4" s="116" customFormat="1" ht="19.5" x14ac:dyDescent="0.2">
      <c r="A3823" s="51">
        <v>411000</v>
      </c>
      <c r="B3823" s="43" t="s">
        <v>194</v>
      </c>
      <c r="C3823" s="89">
        <f t="shared" ref="C3823" si="791">SUM(C3824:C3827)</f>
        <v>880800</v>
      </c>
      <c r="D3823" s="89">
        <f t="shared" ref="D3823" si="792">SUM(D3824:D3827)</f>
        <v>0</v>
      </c>
    </row>
    <row r="3824" spans="1:4" s="115" customFormat="1" x14ac:dyDescent="0.2">
      <c r="A3824" s="53">
        <v>411100</v>
      </c>
      <c r="B3824" s="46" t="s">
        <v>84</v>
      </c>
      <c r="C3824" s="88">
        <v>808600</v>
      </c>
      <c r="D3824" s="47">
        <v>0</v>
      </c>
    </row>
    <row r="3825" spans="1:4" s="115" customFormat="1" ht="37.5" x14ac:dyDescent="0.2">
      <c r="A3825" s="53">
        <v>411200</v>
      </c>
      <c r="B3825" s="46" t="s">
        <v>207</v>
      </c>
      <c r="C3825" s="88">
        <v>14200</v>
      </c>
      <c r="D3825" s="47">
        <v>0</v>
      </c>
    </row>
    <row r="3826" spans="1:4" s="115" customFormat="1" ht="37.5" x14ac:dyDescent="0.2">
      <c r="A3826" s="53">
        <v>411300</v>
      </c>
      <c r="B3826" s="46" t="s">
        <v>85</v>
      </c>
      <c r="C3826" s="88">
        <v>50000</v>
      </c>
      <c r="D3826" s="47">
        <v>0</v>
      </c>
    </row>
    <row r="3827" spans="1:4" s="115" customFormat="1" x14ac:dyDescent="0.2">
      <c r="A3827" s="53">
        <v>411400</v>
      </c>
      <c r="B3827" s="46" t="s">
        <v>86</v>
      </c>
      <c r="C3827" s="88">
        <v>8000</v>
      </c>
      <c r="D3827" s="47">
        <v>0</v>
      </c>
    </row>
    <row r="3828" spans="1:4" s="116" customFormat="1" ht="40.5" customHeight="1" x14ac:dyDescent="0.2">
      <c r="A3828" s="51">
        <v>412000</v>
      </c>
      <c r="B3828" s="48" t="s">
        <v>199</v>
      </c>
      <c r="C3828" s="89">
        <f t="shared" ref="C3828" si="793">SUM(C3829:C3840)</f>
        <v>370900</v>
      </c>
      <c r="D3828" s="89">
        <f t="shared" ref="D3828" si="794">SUM(D3829:D3840)</f>
        <v>0</v>
      </c>
    </row>
    <row r="3829" spans="1:4" s="115" customFormat="1" x14ac:dyDescent="0.2">
      <c r="A3829" s="53">
        <v>412100</v>
      </c>
      <c r="B3829" s="46" t="s">
        <v>87</v>
      </c>
      <c r="C3829" s="88">
        <v>4900</v>
      </c>
      <c r="D3829" s="47">
        <v>0</v>
      </c>
    </row>
    <row r="3830" spans="1:4" s="115" customFormat="1" ht="37.5" x14ac:dyDescent="0.2">
      <c r="A3830" s="53">
        <v>412200</v>
      </c>
      <c r="B3830" s="46" t="s">
        <v>208</v>
      </c>
      <c r="C3830" s="88">
        <v>38100</v>
      </c>
      <c r="D3830" s="47">
        <v>0</v>
      </c>
    </row>
    <row r="3831" spans="1:4" s="115" customFormat="1" x14ac:dyDescent="0.2">
      <c r="A3831" s="53">
        <v>412300</v>
      </c>
      <c r="B3831" s="46" t="s">
        <v>88</v>
      </c>
      <c r="C3831" s="88">
        <v>19200</v>
      </c>
      <c r="D3831" s="47">
        <v>0</v>
      </c>
    </row>
    <row r="3832" spans="1:4" s="115" customFormat="1" x14ac:dyDescent="0.2">
      <c r="A3832" s="53">
        <v>412400</v>
      </c>
      <c r="B3832" s="46" t="s">
        <v>89</v>
      </c>
      <c r="C3832" s="88">
        <v>220000</v>
      </c>
      <c r="D3832" s="47">
        <v>0</v>
      </c>
    </row>
    <row r="3833" spans="1:4" s="115" customFormat="1" x14ac:dyDescent="0.2">
      <c r="A3833" s="53">
        <v>412500</v>
      </c>
      <c r="B3833" s="46" t="s">
        <v>90</v>
      </c>
      <c r="C3833" s="88">
        <v>16000</v>
      </c>
      <c r="D3833" s="47">
        <v>0</v>
      </c>
    </row>
    <row r="3834" spans="1:4" s="115" customFormat="1" x14ac:dyDescent="0.2">
      <c r="A3834" s="53">
        <v>412600</v>
      </c>
      <c r="B3834" s="46" t="s">
        <v>209</v>
      </c>
      <c r="C3834" s="88">
        <v>5200</v>
      </c>
      <c r="D3834" s="47">
        <v>0</v>
      </c>
    </row>
    <row r="3835" spans="1:4" s="115" customFormat="1" x14ac:dyDescent="0.2">
      <c r="A3835" s="53">
        <v>412700</v>
      </c>
      <c r="B3835" s="46" t="s">
        <v>196</v>
      </c>
      <c r="C3835" s="88">
        <v>4000</v>
      </c>
      <c r="D3835" s="47">
        <v>0</v>
      </c>
    </row>
    <row r="3836" spans="1:4" s="115" customFormat="1" x14ac:dyDescent="0.2">
      <c r="A3836" s="53">
        <v>412900</v>
      </c>
      <c r="B3836" s="83" t="s">
        <v>518</v>
      </c>
      <c r="C3836" s="88">
        <v>2500</v>
      </c>
      <c r="D3836" s="47">
        <v>0</v>
      </c>
    </row>
    <row r="3837" spans="1:4" s="115" customFormat="1" x14ac:dyDescent="0.2">
      <c r="A3837" s="53">
        <v>412900</v>
      </c>
      <c r="B3837" s="83" t="s">
        <v>287</v>
      </c>
      <c r="C3837" s="88">
        <v>58000</v>
      </c>
      <c r="D3837" s="47">
        <v>0</v>
      </c>
    </row>
    <row r="3838" spans="1:4" s="115" customFormat="1" x14ac:dyDescent="0.2">
      <c r="A3838" s="53">
        <v>412900</v>
      </c>
      <c r="B3838" s="83" t="s">
        <v>304</v>
      </c>
      <c r="C3838" s="88">
        <v>1000</v>
      </c>
      <c r="D3838" s="47">
        <v>0</v>
      </c>
    </row>
    <row r="3839" spans="1:4" s="115" customFormat="1" ht="37.5" x14ac:dyDescent="0.2">
      <c r="A3839" s="53">
        <v>412900</v>
      </c>
      <c r="B3839" s="83" t="s">
        <v>305</v>
      </c>
      <c r="C3839" s="88">
        <v>1500</v>
      </c>
      <c r="D3839" s="47">
        <v>0</v>
      </c>
    </row>
    <row r="3840" spans="1:4" s="115" customFormat="1" x14ac:dyDescent="0.2">
      <c r="A3840" s="53">
        <v>412900</v>
      </c>
      <c r="B3840" s="83" t="s">
        <v>289</v>
      </c>
      <c r="C3840" s="88">
        <v>500</v>
      </c>
      <c r="D3840" s="47">
        <v>0</v>
      </c>
    </row>
    <row r="3841" spans="1:4" s="116" customFormat="1" ht="19.5" x14ac:dyDescent="0.2">
      <c r="A3841" s="51">
        <v>510000</v>
      </c>
      <c r="B3841" s="48" t="s">
        <v>146</v>
      </c>
      <c r="C3841" s="89">
        <f t="shared" ref="C3841:D3842" si="795">C3842</f>
        <v>53200</v>
      </c>
      <c r="D3841" s="89">
        <f t="shared" si="795"/>
        <v>0</v>
      </c>
    </row>
    <row r="3842" spans="1:4" s="116" customFormat="1" ht="19.5" x14ac:dyDescent="0.2">
      <c r="A3842" s="51">
        <v>511000</v>
      </c>
      <c r="B3842" s="48" t="s">
        <v>147</v>
      </c>
      <c r="C3842" s="89">
        <f t="shared" si="795"/>
        <v>53200</v>
      </c>
      <c r="D3842" s="89">
        <f t="shared" si="795"/>
        <v>0</v>
      </c>
    </row>
    <row r="3843" spans="1:4" s="115" customFormat="1" x14ac:dyDescent="0.2">
      <c r="A3843" s="53">
        <v>511300</v>
      </c>
      <c r="B3843" s="46" t="s">
        <v>150</v>
      </c>
      <c r="C3843" s="88">
        <v>53200</v>
      </c>
      <c r="D3843" s="47">
        <v>0</v>
      </c>
    </row>
    <row r="3844" spans="1:4" s="116" customFormat="1" ht="19.5" x14ac:dyDescent="0.2">
      <c r="A3844" s="51">
        <v>630000</v>
      </c>
      <c r="B3844" s="48" t="s">
        <v>184</v>
      </c>
      <c r="C3844" s="89">
        <f t="shared" ref="C3844:D3845" si="796">C3845</f>
        <v>42000</v>
      </c>
      <c r="D3844" s="89">
        <f t="shared" si="796"/>
        <v>0</v>
      </c>
    </row>
    <row r="3845" spans="1:4" s="116" customFormat="1" ht="19.5" x14ac:dyDescent="0.2">
      <c r="A3845" s="51">
        <v>638000</v>
      </c>
      <c r="B3845" s="48" t="s">
        <v>121</v>
      </c>
      <c r="C3845" s="89">
        <f t="shared" si="796"/>
        <v>42000</v>
      </c>
      <c r="D3845" s="89">
        <f t="shared" si="796"/>
        <v>0</v>
      </c>
    </row>
    <row r="3846" spans="1:4" s="115" customFormat="1" x14ac:dyDescent="0.2">
      <c r="A3846" s="53">
        <v>638100</v>
      </c>
      <c r="B3846" s="46" t="s">
        <v>189</v>
      </c>
      <c r="C3846" s="88">
        <v>42000</v>
      </c>
      <c r="D3846" s="47">
        <v>0</v>
      </c>
    </row>
    <row r="3847" spans="1:4" s="117" customFormat="1" x14ac:dyDescent="0.2">
      <c r="A3847" s="109"/>
      <c r="B3847" s="110" t="s">
        <v>222</v>
      </c>
      <c r="C3847" s="111">
        <f t="shared" ref="C3847" si="797">C3822+C3841+C3844</f>
        <v>1346900</v>
      </c>
      <c r="D3847" s="111">
        <f t="shared" ref="D3847" si="798">D3822+D3841+D3844</f>
        <v>0</v>
      </c>
    </row>
    <row r="3848" spans="1:4" s="115" customFormat="1" x14ac:dyDescent="0.2">
      <c r="A3848" s="55"/>
      <c r="B3848" s="41"/>
      <c r="C3848" s="82"/>
      <c r="D3848" s="82"/>
    </row>
    <row r="3849" spans="1:4" s="115" customFormat="1" x14ac:dyDescent="0.2">
      <c r="A3849" s="55"/>
      <c r="B3849" s="41"/>
      <c r="C3849" s="82"/>
      <c r="D3849" s="82"/>
    </row>
    <row r="3850" spans="1:4" s="115" customFormat="1" x14ac:dyDescent="0.2">
      <c r="A3850" s="50" t="s">
        <v>678</v>
      </c>
      <c r="B3850" s="46"/>
      <c r="C3850" s="82"/>
      <c r="D3850" s="82"/>
    </row>
    <row r="3851" spans="1:4" s="115" customFormat="1" x14ac:dyDescent="0.2">
      <c r="A3851" s="50" t="s">
        <v>239</v>
      </c>
      <c r="B3851" s="46"/>
      <c r="C3851" s="82"/>
      <c r="D3851" s="82"/>
    </row>
    <row r="3852" spans="1:4" s="115" customFormat="1" x14ac:dyDescent="0.2">
      <c r="A3852" s="50" t="s">
        <v>384</v>
      </c>
      <c r="B3852" s="46"/>
      <c r="C3852" s="82"/>
      <c r="D3852" s="82"/>
    </row>
    <row r="3853" spans="1:4" s="115" customFormat="1" x14ac:dyDescent="0.2">
      <c r="A3853" s="50" t="s">
        <v>517</v>
      </c>
      <c r="B3853" s="46"/>
      <c r="C3853" s="82"/>
      <c r="D3853" s="82"/>
    </row>
    <row r="3854" spans="1:4" s="115" customFormat="1" x14ac:dyDescent="0.2">
      <c r="A3854" s="55"/>
      <c r="B3854" s="46"/>
      <c r="C3854" s="82"/>
      <c r="D3854" s="82"/>
    </row>
    <row r="3855" spans="1:4" s="116" customFormat="1" ht="20.25" customHeight="1" x14ac:dyDescent="0.2">
      <c r="A3855" s="51">
        <v>410000</v>
      </c>
      <c r="B3855" s="43" t="s">
        <v>83</v>
      </c>
      <c r="C3855" s="89">
        <f>C3856+C3861+C3874+0</f>
        <v>2437700</v>
      </c>
      <c r="D3855" s="89">
        <f>D3856+D3861+D3874+0</f>
        <v>0</v>
      </c>
    </row>
    <row r="3856" spans="1:4" s="116" customFormat="1" ht="19.5" x14ac:dyDescent="0.2">
      <c r="A3856" s="51">
        <v>411000</v>
      </c>
      <c r="B3856" s="43" t="s">
        <v>194</v>
      </c>
      <c r="C3856" s="89">
        <f t="shared" ref="C3856" si="799">SUM(C3857:C3860)</f>
        <v>2040500</v>
      </c>
      <c r="D3856" s="89">
        <f t="shared" ref="D3856" si="800">SUM(D3857:D3860)</f>
        <v>0</v>
      </c>
    </row>
    <row r="3857" spans="1:4" s="115" customFormat="1" x14ac:dyDescent="0.2">
      <c r="A3857" s="53">
        <v>411100</v>
      </c>
      <c r="B3857" s="46" t="s">
        <v>84</v>
      </c>
      <c r="C3857" s="88">
        <v>1891000</v>
      </c>
      <c r="D3857" s="47">
        <v>0</v>
      </c>
    </row>
    <row r="3858" spans="1:4" s="115" customFormat="1" ht="37.5" x14ac:dyDescent="0.2">
      <c r="A3858" s="53">
        <v>411200</v>
      </c>
      <c r="B3858" s="46" t="s">
        <v>207</v>
      </c>
      <c r="C3858" s="88">
        <v>43000</v>
      </c>
      <c r="D3858" s="47">
        <v>0</v>
      </c>
    </row>
    <row r="3859" spans="1:4" s="115" customFormat="1" ht="37.5" x14ac:dyDescent="0.2">
      <c r="A3859" s="53">
        <v>411300</v>
      </c>
      <c r="B3859" s="46" t="s">
        <v>85</v>
      </c>
      <c r="C3859" s="88">
        <v>92000</v>
      </c>
      <c r="D3859" s="47">
        <v>0</v>
      </c>
    </row>
    <row r="3860" spans="1:4" s="115" customFormat="1" x14ac:dyDescent="0.2">
      <c r="A3860" s="53">
        <v>411400</v>
      </c>
      <c r="B3860" s="46" t="s">
        <v>86</v>
      </c>
      <c r="C3860" s="88">
        <v>14500</v>
      </c>
      <c r="D3860" s="47">
        <v>0</v>
      </c>
    </row>
    <row r="3861" spans="1:4" s="116" customFormat="1" ht="19.5" x14ac:dyDescent="0.2">
      <c r="A3861" s="51">
        <v>412000</v>
      </c>
      <c r="B3861" s="48" t="s">
        <v>199</v>
      </c>
      <c r="C3861" s="89">
        <f t="shared" ref="C3861" si="801">SUM(C3862:C3873)</f>
        <v>393200</v>
      </c>
      <c r="D3861" s="89">
        <f t="shared" ref="D3861" si="802">SUM(D3862:D3873)</f>
        <v>0</v>
      </c>
    </row>
    <row r="3862" spans="1:4" s="115" customFormat="1" x14ac:dyDescent="0.2">
      <c r="A3862" s="53">
        <v>412100</v>
      </c>
      <c r="B3862" s="46" t="s">
        <v>87</v>
      </c>
      <c r="C3862" s="88">
        <v>3000</v>
      </c>
      <c r="D3862" s="47">
        <v>0</v>
      </c>
    </row>
    <row r="3863" spans="1:4" s="115" customFormat="1" ht="37.5" x14ac:dyDescent="0.2">
      <c r="A3863" s="53">
        <v>412200</v>
      </c>
      <c r="B3863" s="46" t="s">
        <v>208</v>
      </c>
      <c r="C3863" s="88">
        <v>68500</v>
      </c>
      <c r="D3863" s="47">
        <v>0</v>
      </c>
    </row>
    <row r="3864" spans="1:4" s="115" customFormat="1" x14ac:dyDescent="0.2">
      <c r="A3864" s="53">
        <v>412300</v>
      </c>
      <c r="B3864" s="46" t="s">
        <v>88</v>
      </c>
      <c r="C3864" s="88">
        <v>54000</v>
      </c>
      <c r="D3864" s="47">
        <v>0</v>
      </c>
    </row>
    <row r="3865" spans="1:4" s="115" customFormat="1" x14ac:dyDescent="0.2">
      <c r="A3865" s="53">
        <v>412500</v>
      </c>
      <c r="B3865" s="46" t="s">
        <v>90</v>
      </c>
      <c r="C3865" s="88">
        <v>29700</v>
      </c>
      <c r="D3865" s="47">
        <v>0</v>
      </c>
    </row>
    <row r="3866" spans="1:4" s="115" customFormat="1" x14ac:dyDescent="0.2">
      <c r="A3866" s="53">
        <v>412600</v>
      </c>
      <c r="B3866" s="46" t="s">
        <v>209</v>
      </c>
      <c r="C3866" s="88">
        <v>23000</v>
      </c>
      <c r="D3866" s="47">
        <v>0</v>
      </c>
    </row>
    <row r="3867" spans="1:4" s="115" customFormat="1" x14ac:dyDescent="0.2">
      <c r="A3867" s="53">
        <v>412700</v>
      </c>
      <c r="B3867" s="46" t="s">
        <v>196</v>
      </c>
      <c r="C3867" s="88">
        <v>155500</v>
      </c>
      <c r="D3867" s="47">
        <v>0</v>
      </c>
    </row>
    <row r="3868" spans="1:4" s="115" customFormat="1" x14ac:dyDescent="0.2">
      <c r="A3868" s="53">
        <v>412900</v>
      </c>
      <c r="B3868" s="83" t="s">
        <v>518</v>
      </c>
      <c r="C3868" s="88">
        <v>5000</v>
      </c>
      <c r="D3868" s="47">
        <v>0</v>
      </c>
    </row>
    <row r="3869" spans="1:4" s="115" customFormat="1" x14ac:dyDescent="0.2">
      <c r="A3869" s="53">
        <v>412900</v>
      </c>
      <c r="B3869" s="83" t="s">
        <v>287</v>
      </c>
      <c r="C3869" s="88">
        <v>39000</v>
      </c>
      <c r="D3869" s="47">
        <v>0</v>
      </c>
    </row>
    <row r="3870" spans="1:4" s="115" customFormat="1" x14ac:dyDescent="0.2">
      <c r="A3870" s="53">
        <v>412900</v>
      </c>
      <c r="B3870" s="83" t="s">
        <v>304</v>
      </c>
      <c r="C3870" s="88">
        <v>2500</v>
      </c>
      <c r="D3870" s="47">
        <v>0</v>
      </c>
    </row>
    <row r="3871" spans="1:4" s="115" customFormat="1" ht="37.5" x14ac:dyDescent="0.2">
      <c r="A3871" s="53">
        <v>412900</v>
      </c>
      <c r="B3871" s="83" t="s">
        <v>305</v>
      </c>
      <c r="C3871" s="88">
        <v>3000</v>
      </c>
      <c r="D3871" s="47">
        <v>0</v>
      </c>
    </row>
    <row r="3872" spans="1:4" s="115" customFormat="1" ht="37.5" x14ac:dyDescent="0.2">
      <c r="A3872" s="53">
        <v>412900</v>
      </c>
      <c r="B3872" s="83" t="s">
        <v>306</v>
      </c>
      <c r="C3872" s="88">
        <v>4000</v>
      </c>
      <c r="D3872" s="47">
        <v>0</v>
      </c>
    </row>
    <row r="3873" spans="1:4" s="115" customFormat="1" x14ac:dyDescent="0.2">
      <c r="A3873" s="53">
        <v>412900</v>
      </c>
      <c r="B3873" s="83" t="s">
        <v>289</v>
      </c>
      <c r="C3873" s="88">
        <v>6000</v>
      </c>
      <c r="D3873" s="47">
        <v>0</v>
      </c>
    </row>
    <row r="3874" spans="1:4" s="116" customFormat="1" ht="39" x14ac:dyDescent="0.2">
      <c r="A3874" s="51">
        <v>418000</v>
      </c>
      <c r="B3874" s="48" t="s">
        <v>203</v>
      </c>
      <c r="C3874" s="89">
        <f t="shared" ref="C3874:D3874" si="803">C3875</f>
        <v>4000</v>
      </c>
      <c r="D3874" s="89">
        <f t="shared" si="803"/>
        <v>0</v>
      </c>
    </row>
    <row r="3875" spans="1:4" s="115" customFormat="1" x14ac:dyDescent="0.2">
      <c r="A3875" s="53">
        <v>418400</v>
      </c>
      <c r="B3875" s="46" t="s">
        <v>141</v>
      </c>
      <c r="C3875" s="88">
        <v>4000</v>
      </c>
      <c r="D3875" s="47">
        <v>0</v>
      </c>
    </row>
    <row r="3876" spans="1:4" s="116" customFormat="1" ht="19.5" x14ac:dyDescent="0.2">
      <c r="A3876" s="51">
        <v>480000</v>
      </c>
      <c r="B3876" s="48" t="s">
        <v>142</v>
      </c>
      <c r="C3876" s="89">
        <f t="shared" ref="C3876:D3877" si="804">C3877</f>
        <v>0</v>
      </c>
      <c r="D3876" s="89">
        <f t="shared" si="804"/>
        <v>0</v>
      </c>
    </row>
    <row r="3877" spans="1:4" s="116" customFormat="1" ht="19.5" x14ac:dyDescent="0.2">
      <c r="A3877" s="51">
        <v>488000</v>
      </c>
      <c r="B3877" s="48" t="s">
        <v>99</v>
      </c>
      <c r="C3877" s="89">
        <f t="shared" si="804"/>
        <v>0</v>
      </c>
      <c r="D3877" s="89">
        <f t="shared" si="804"/>
        <v>0</v>
      </c>
    </row>
    <row r="3878" spans="1:4" s="115" customFormat="1" ht="20.25" customHeight="1" x14ac:dyDescent="0.2">
      <c r="A3878" s="53">
        <v>488100</v>
      </c>
      <c r="B3878" s="46" t="s">
        <v>99</v>
      </c>
      <c r="C3878" s="88">
        <v>0</v>
      </c>
      <c r="D3878" s="47">
        <v>0</v>
      </c>
    </row>
    <row r="3879" spans="1:4" s="116" customFormat="1" ht="19.5" x14ac:dyDescent="0.2">
      <c r="A3879" s="51">
        <v>510000</v>
      </c>
      <c r="B3879" s="48" t="s">
        <v>146</v>
      </c>
      <c r="C3879" s="89">
        <f t="shared" ref="C3879" si="805">C3880+C3882+C3884</f>
        <v>293000</v>
      </c>
      <c r="D3879" s="89">
        <f t="shared" ref="D3879" si="806">D3880+D3882+D3884</f>
        <v>0</v>
      </c>
    </row>
    <row r="3880" spans="1:4" s="116" customFormat="1" ht="19.5" x14ac:dyDescent="0.2">
      <c r="A3880" s="51">
        <v>511000</v>
      </c>
      <c r="B3880" s="48" t="s">
        <v>147</v>
      </c>
      <c r="C3880" s="89">
        <f t="shared" ref="C3880:D3880" si="807">C3881</f>
        <v>119000</v>
      </c>
      <c r="D3880" s="89">
        <f t="shared" si="807"/>
        <v>0</v>
      </c>
    </row>
    <row r="3881" spans="1:4" s="115" customFormat="1" x14ac:dyDescent="0.2">
      <c r="A3881" s="53">
        <v>511300</v>
      </c>
      <c r="B3881" s="46" t="s">
        <v>150</v>
      </c>
      <c r="C3881" s="88">
        <v>119000</v>
      </c>
      <c r="D3881" s="47">
        <v>0</v>
      </c>
    </row>
    <row r="3882" spans="1:4" s="116" customFormat="1" ht="39" x14ac:dyDescent="0.2">
      <c r="A3882" s="51">
        <v>516000</v>
      </c>
      <c r="B3882" s="48" t="s">
        <v>157</v>
      </c>
      <c r="C3882" s="89">
        <f t="shared" ref="C3882:D3882" si="808">C3883</f>
        <v>149000</v>
      </c>
      <c r="D3882" s="89">
        <f t="shared" si="808"/>
        <v>0</v>
      </c>
    </row>
    <row r="3883" spans="1:4" s="115" customFormat="1" x14ac:dyDescent="0.2">
      <c r="A3883" s="53">
        <v>516100</v>
      </c>
      <c r="B3883" s="46" t="s">
        <v>157</v>
      </c>
      <c r="C3883" s="88">
        <v>149000</v>
      </c>
      <c r="D3883" s="47">
        <v>0</v>
      </c>
    </row>
    <row r="3884" spans="1:4" s="116" customFormat="1" ht="39" x14ac:dyDescent="0.2">
      <c r="A3884" s="52">
        <v>518000</v>
      </c>
      <c r="B3884" s="48" t="s">
        <v>158</v>
      </c>
      <c r="C3884" s="89">
        <f t="shared" ref="C3884:D3884" si="809">C3885</f>
        <v>25000</v>
      </c>
      <c r="D3884" s="89">
        <f t="shared" si="809"/>
        <v>0</v>
      </c>
    </row>
    <row r="3885" spans="1:4" s="115" customFormat="1" x14ac:dyDescent="0.2">
      <c r="A3885" s="56">
        <v>518100</v>
      </c>
      <c r="B3885" s="46" t="s">
        <v>158</v>
      </c>
      <c r="C3885" s="88">
        <v>25000</v>
      </c>
      <c r="D3885" s="47">
        <v>0</v>
      </c>
    </row>
    <row r="3886" spans="1:4" s="116" customFormat="1" ht="19.5" x14ac:dyDescent="0.2">
      <c r="A3886" s="51">
        <v>630000</v>
      </c>
      <c r="B3886" s="48" t="s">
        <v>184</v>
      </c>
      <c r="C3886" s="89">
        <f t="shared" ref="C3886" si="810">C3889+C3887</f>
        <v>52000</v>
      </c>
      <c r="D3886" s="89">
        <f t="shared" ref="D3886" si="811">D3889+D3887</f>
        <v>0</v>
      </c>
    </row>
    <row r="3887" spans="1:4" s="116" customFormat="1" ht="19.5" x14ac:dyDescent="0.2">
      <c r="A3887" s="51">
        <v>631000</v>
      </c>
      <c r="B3887" s="48" t="s">
        <v>120</v>
      </c>
      <c r="C3887" s="89">
        <f t="shared" ref="C3887" si="812">C3888</f>
        <v>2000</v>
      </c>
      <c r="D3887" s="89">
        <f>D3888</f>
        <v>0</v>
      </c>
    </row>
    <row r="3888" spans="1:4" s="115" customFormat="1" x14ac:dyDescent="0.2">
      <c r="A3888" s="53">
        <v>631900</v>
      </c>
      <c r="B3888" s="46" t="s">
        <v>348</v>
      </c>
      <c r="C3888" s="88">
        <v>2000</v>
      </c>
      <c r="D3888" s="47">
        <v>0</v>
      </c>
    </row>
    <row r="3889" spans="1:4" s="116" customFormat="1" ht="19.5" x14ac:dyDescent="0.2">
      <c r="A3889" s="51">
        <v>638000</v>
      </c>
      <c r="B3889" s="48" t="s">
        <v>121</v>
      </c>
      <c r="C3889" s="89">
        <f t="shared" ref="C3889:D3889" si="813">C3890</f>
        <v>50000</v>
      </c>
      <c r="D3889" s="89">
        <f t="shared" si="813"/>
        <v>0</v>
      </c>
    </row>
    <row r="3890" spans="1:4" s="115" customFormat="1" x14ac:dyDescent="0.2">
      <c r="A3890" s="53">
        <v>638100</v>
      </c>
      <c r="B3890" s="46" t="s">
        <v>189</v>
      </c>
      <c r="C3890" s="88">
        <v>50000</v>
      </c>
      <c r="D3890" s="47">
        <v>0</v>
      </c>
    </row>
    <row r="3891" spans="1:4" s="115" customFormat="1" x14ac:dyDescent="0.2">
      <c r="A3891" s="92"/>
      <c r="B3891" s="85" t="s">
        <v>222</v>
      </c>
      <c r="C3891" s="91">
        <f>C3855+C3879+C3886+C3876</f>
        <v>2782700</v>
      </c>
      <c r="D3891" s="91">
        <f>D3855+D3879+D3886+D3876</f>
        <v>0</v>
      </c>
    </row>
    <row r="3892" spans="1:4" s="115" customFormat="1" x14ac:dyDescent="0.2">
      <c r="A3892" s="55"/>
      <c r="B3892" s="41"/>
      <c r="C3892" s="82"/>
      <c r="D3892" s="82"/>
    </row>
    <row r="3893" spans="1:4" s="115" customFormat="1" x14ac:dyDescent="0.2">
      <c r="A3893" s="55"/>
      <c r="B3893" s="41"/>
      <c r="C3893" s="82"/>
      <c r="D3893" s="82"/>
    </row>
    <row r="3894" spans="1:4" s="115" customFormat="1" ht="17.25" customHeight="1" x14ac:dyDescent="0.2">
      <c r="A3894" s="50" t="s">
        <v>679</v>
      </c>
      <c r="B3894" s="46"/>
      <c r="C3894" s="82"/>
      <c r="D3894" s="82"/>
    </row>
    <row r="3895" spans="1:4" s="115" customFormat="1" ht="17.25" customHeight="1" x14ac:dyDescent="0.2">
      <c r="A3895" s="50" t="s">
        <v>239</v>
      </c>
      <c r="B3895" s="46"/>
      <c r="C3895" s="82"/>
      <c r="D3895" s="82"/>
    </row>
    <row r="3896" spans="1:4" s="115" customFormat="1" ht="19.5" customHeight="1" x14ac:dyDescent="0.2">
      <c r="A3896" s="50" t="s">
        <v>385</v>
      </c>
      <c r="B3896" s="46"/>
      <c r="C3896" s="82"/>
      <c r="D3896" s="82"/>
    </row>
    <row r="3897" spans="1:4" s="115" customFormat="1" ht="18.75" customHeight="1" x14ac:dyDescent="0.2">
      <c r="A3897" s="50" t="s">
        <v>517</v>
      </c>
      <c r="B3897" s="46"/>
      <c r="C3897" s="82"/>
      <c r="D3897" s="82"/>
    </row>
    <row r="3898" spans="1:4" s="115" customFormat="1" x14ac:dyDescent="0.2">
      <c r="A3898" s="55"/>
      <c r="B3898" s="46"/>
      <c r="C3898" s="82"/>
      <c r="D3898" s="82"/>
    </row>
    <row r="3899" spans="1:4" s="116" customFormat="1" ht="17.25" customHeight="1" x14ac:dyDescent="0.2">
      <c r="A3899" s="51">
        <v>410000</v>
      </c>
      <c r="B3899" s="43" t="s">
        <v>83</v>
      </c>
      <c r="C3899" s="89">
        <f>C3900+C3904+C3917</f>
        <v>5101000</v>
      </c>
      <c r="D3899" s="89">
        <f>D3900+D3904+D3917</f>
        <v>0</v>
      </c>
    </row>
    <row r="3900" spans="1:4" s="116" customFormat="1" ht="17.25" customHeight="1" x14ac:dyDescent="0.2">
      <c r="A3900" s="51">
        <v>411000</v>
      </c>
      <c r="B3900" s="43" t="s">
        <v>194</v>
      </c>
      <c r="C3900" s="89">
        <f>SUM(C3901:C3903)</f>
        <v>4321000</v>
      </c>
      <c r="D3900" s="89">
        <f>SUM(D3901:D3903)</f>
        <v>0</v>
      </c>
    </row>
    <row r="3901" spans="1:4" s="115" customFormat="1" x14ac:dyDescent="0.2">
      <c r="A3901" s="53">
        <v>411100</v>
      </c>
      <c r="B3901" s="46" t="s">
        <v>84</v>
      </c>
      <c r="C3901" s="88">
        <v>4200000</v>
      </c>
      <c r="D3901" s="47">
        <v>0</v>
      </c>
    </row>
    <row r="3902" spans="1:4" s="115" customFormat="1" ht="37.5" x14ac:dyDescent="0.2">
      <c r="A3902" s="53">
        <v>411200</v>
      </c>
      <c r="B3902" s="46" t="s">
        <v>207</v>
      </c>
      <c r="C3902" s="88">
        <v>81000</v>
      </c>
      <c r="D3902" s="47">
        <v>0</v>
      </c>
    </row>
    <row r="3903" spans="1:4" s="115" customFormat="1" x14ac:dyDescent="0.2">
      <c r="A3903" s="53">
        <v>411400</v>
      </c>
      <c r="B3903" s="46" t="s">
        <v>86</v>
      </c>
      <c r="C3903" s="88">
        <v>40000</v>
      </c>
      <c r="D3903" s="47">
        <v>0</v>
      </c>
    </row>
    <row r="3904" spans="1:4" s="116" customFormat="1" ht="19.5" x14ac:dyDescent="0.2">
      <c r="A3904" s="51">
        <v>412000</v>
      </c>
      <c r="B3904" s="48" t="s">
        <v>199</v>
      </c>
      <c r="C3904" s="89">
        <f>SUM(C3905:C3916)</f>
        <v>778000</v>
      </c>
      <c r="D3904" s="89">
        <f>SUM(D3905:D3916)</f>
        <v>0</v>
      </c>
    </row>
    <row r="3905" spans="1:4" s="115" customFormat="1" ht="37.5" x14ac:dyDescent="0.2">
      <c r="A3905" s="53">
        <v>412200</v>
      </c>
      <c r="B3905" s="46" t="s">
        <v>208</v>
      </c>
      <c r="C3905" s="88">
        <v>283000</v>
      </c>
      <c r="D3905" s="47">
        <v>0</v>
      </c>
    </row>
    <row r="3906" spans="1:4" s="115" customFormat="1" x14ac:dyDescent="0.2">
      <c r="A3906" s="53">
        <v>412300</v>
      </c>
      <c r="B3906" s="46" t="s">
        <v>88</v>
      </c>
      <c r="C3906" s="88">
        <v>51500</v>
      </c>
      <c r="D3906" s="47">
        <v>0</v>
      </c>
    </row>
    <row r="3907" spans="1:4" s="115" customFormat="1" x14ac:dyDescent="0.2">
      <c r="A3907" s="53">
        <v>412400</v>
      </c>
      <c r="B3907" s="46" t="s">
        <v>89</v>
      </c>
      <c r="C3907" s="88">
        <v>121700</v>
      </c>
      <c r="D3907" s="47">
        <v>0</v>
      </c>
    </row>
    <row r="3908" spans="1:4" s="115" customFormat="1" x14ac:dyDescent="0.2">
      <c r="A3908" s="53">
        <v>412500</v>
      </c>
      <c r="B3908" s="46" t="s">
        <v>90</v>
      </c>
      <c r="C3908" s="88">
        <v>50000</v>
      </c>
      <c r="D3908" s="47">
        <v>0</v>
      </c>
    </row>
    <row r="3909" spans="1:4" s="115" customFormat="1" x14ac:dyDescent="0.2">
      <c r="A3909" s="53">
        <v>412600</v>
      </c>
      <c r="B3909" s="46" t="s">
        <v>209</v>
      </c>
      <c r="C3909" s="88">
        <v>37000</v>
      </c>
      <c r="D3909" s="47">
        <v>0</v>
      </c>
    </row>
    <row r="3910" spans="1:4" s="115" customFormat="1" x14ac:dyDescent="0.2">
      <c r="A3910" s="53">
        <v>412700</v>
      </c>
      <c r="B3910" s="46" t="s">
        <v>196</v>
      </c>
      <c r="C3910" s="88">
        <v>39500</v>
      </c>
      <c r="D3910" s="47">
        <v>0</v>
      </c>
    </row>
    <row r="3911" spans="1:4" s="115" customFormat="1" ht="37.5" x14ac:dyDescent="0.2">
      <c r="A3911" s="53">
        <v>412800</v>
      </c>
      <c r="B3911" s="46" t="s">
        <v>210</v>
      </c>
      <c r="C3911" s="88">
        <v>10500</v>
      </c>
      <c r="D3911" s="47">
        <v>0</v>
      </c>
    </row>
    <row r="3912" spans="1:4" s="115" customFormat="1" x14ac:dyDescent="0.2">
      <c r="A3912" s="53">
        <v>412900</v>
      </c>
      <c r="B3912" s="83" t="s">
        <v>518</v>
      </c>
      <c r="C3912" s="88">
        <v>20000</v>
      </c>
      <c r="D3912" s="47">
        <v>0</v>
      </c>
    </row>
    <row r="3913" spans="1:4" s="115" customFormat="1" x14ac:dyDescent="0.2">
      <c r="A3913" s="53">
        <v>412900</v>
      </c>
      <c r="B3913" s="83" t="s">
        <v>287</v>
      </c>
      <c r="C3913" s="88">
        <v>70000</v>
      </c>
      <c r="D3913" s="47">
        <v>0</v>
      </c>
    </row>
    <row r="3914" spans="1:4" s="115" customFormat="1" x14ac:dyDescent="0.2">
      <c r="A3914" s="53">
        <v>412900</v>
      </c>
      <c r="B3914" s="83" t="s">
        <v>304</v>
      </c>
      <c r="C3914" s="88">
        <v>4000</v>
      </c>
      <c r="D3914" s="47">
        <v>0</v>
      </c>
    </row>
    <row r="3915" spans="1:4" s="115" customFormat="1" ht="37.5" x14ac:dyDescent="0.2">
      <c r="A3915" s="53">
        <v>412900</v>
      </c>
      <c r="B3915" s="83" t="s">
        <v>305</v>
      </c>
      <c r="C3915" s="88">
        <v>4800</v>
      </c>
      <c r="D3915" s="47">
        <v>0</v>
      </c>
    </row>
    <row r="3916" spans="1:4" s="115" customFormat="1" x14ac:dyDescent="0.2">
      <c r="A3916" s="53">
        <v>412900</v>
      </c>
      <c r="B3916" s="83" t="s">
        <v>289</v>
      </c>
      <c r="C3916" s="88">
        <v>86000</v>
      </c>
      <c r="D3916" s="47">
        <v>0</v>
      </c>
    </row>
    <row r="3917" spans="1:4" s="116" customFormat="1" ht="19.5" x14ac:dyDescent="0.2">
      <c r="A3917" s="51">
        <v>419000</v>
      </c>
      <c r="B3917" s="48" t="s">
        <v>204</v>
      </c>
      <c r="C3917" s="89">
        <f>C3918</f>
        <v>2000</v>
      </c>
      <c r="D3917" s="89">
        <f>D3918</f>
        <v>0</v>
      </c>
    </row>
    <row r="3918" spans="1:4" s="115" customFormat="1" x14ac:dyDescent="0.2">
      <c r="A3918" s="53">
        <v>419100</v>
      </c>
      <c r="B3918" s="46" t="s">
        <v>204</v>
      </c>
      <c r="C3918" s="88">
        <v>2000</v>
      </c>
      <c r="D3918" s="47">
        <v>0</v>
      </c>
    </row>
    <row r="3919" spans="1:4" s="116" customFormat="1" ht="19.5" x14ac:dyDescent="0.2">
      <c r="A3919" s="51">
        <v>510000</v>
      </c>
      <c r="B3919" s="48" t="s">
        <v>146</v>
      </c>
      <c r="C3919" s="89">
        <f>C3920+C3923</f>
        <v>307000</v>
      </c>
      <c r="D3919" s="89">
        <f t="shared" ref="D3919" si="814">D3920+D3923</f>
        <v>0</v>
      </c>
    </row>
    <row r="3920" spans="1:4" s="116" customFormat="1" ht="19.5" x14ac:dyDescent="0.2">
      <c r="A3920" s="51">
        <v>511000</v>
      </c>
      <c r="B3920" s="48" t="s">
        <v>147</v>
      </c>
      <c r="C3920" s="89">
        <f t="shared" ref="C3920:D3920" si="815">C3921+C3922</f>
        <v>21000</v>
      </c>
      <c r="D3920" s="89">
        <f t="shared" si="815"/>
        <v>0</v>
      </c>
    </row>
    <row r="3921" spans="1:4" s="115" customFormat="1" x14ac:dyDescent="0.2">
      <c r="A3921" s="53">
        <v>511300</v>
      </c>
      <c r="B3921" s="46" t="s">
        <v>150</v>
      </c>
      <c r="C3921" s="88">
        <v>17500</v>
      </c>
      <c r="D3921" s="47">
        <v>0</v>
      </c>
    </row>
    <row r="3922" spans="1:4" s="115" customFormat="1" x14ac:dyDescent="0.2">
      <c r="A3922" s="53">
        <v>511400</v>
      </c>
      <c r="B3922" s="46" t="s">
        <v>151</v>
      </c>
      <c r="C3922" s="88">
        <v>3500</v>
      </c>
      <c r="D3922" s="47">
        <v>0</v>
      </c>
    </row>
    <row r="3923" spans="1:4" s="116" customFormat="1" ht="39" x14ac:dyDescent="0.2">
      <c r="A3923" s="51">
        <v>516000</v>
      </c>
      <c r="B3923" s="48" t="s">
        <v>157</v>
      </c>
      <c r="C3923" s="89">
        <f>C3924</f>
        <v>286000</v>
      </c>
      <c r="D3923" s="89">
        <f>D3924</f>
        <v>0</v>
      </c>
    </row>
    <row r="3924" spans="1:4" s="115" customFormat="1" x14ac:dyDescent="0.2">
      <c r="A3924" s="53">
        <v>516100</v>
      </c>
      <c r="B3924" s="46" t="s">
        <v>157</v>
      </c>
      <c r="C3924" s="88">
        <v>286000</v>
      </c>
      <c r="D3924" s="47">
        <v>0</v>
      </c>
    </row>
    <row r="3925" spans="1:4" s="115" customFormat="1" ht="19.5" x14ac:dyDescent="0.2">
      <c r="A3925" s="51">
        <v>630000</v>
      </c>
      <c r="B3925" s="48" t="s">
        <v>184</v>
      </c>
      <c r="C3925" s="89">
        <f t="shared" ref="C3925:D3926" si="816">C3926</f>
        <v>366000</v>
      </c>
      <c r="D3925" s="89">
        <f t="shared" si="816"/>
        <v>0</v>
      </c>
    </row>
    <row r="3926" spans="1:4" s="115" customFormat="1" ht="19.5" x14ac:dyDescent="0.2">
      <c r="A3926" s="51">
        <v>631000</v>
      </c>
      <c r="B3926" s="48" t="s">
        <v>120</v>
      </c>
      <c r="C3926" s="89">
        <f t="shared" si="816"/>
        <v>366000</v>
      </c>
      <c r="D3926" s="89">
        <f t="shared" si="816"/>
        <v>0</v>
      </c>
    </row>
    <row r="3927" spans="1:4" s="115" customFormat="1" x14ac:dyDescent="0.2">
      <c r="A3927" s="53">
        <v>631900</v>
      </c>
      <c r="B3927" s="46" t="s">
        <v>355</v>
      </c>
      <c r="C3927" s="88">
        <v>366000</v>
      </c>
      <c r="D3927" s="47">
        <v>0</v>
      </c>
    </row>
    <row r="3928" spans="1:4" s="118" customFormat="1" x14ac:dyDescent="0.2">
      <c r="A3928" s="109"/>
      <c r="B3928" s="110" t="s">
        <v>222</v>
      </c>
      <c r="C3928" s="111">
        <f>C3899+C3919+C3925</f>
        <v>5774000</v>
      </c>
      <c r="D3928" s="111">
        <f>D3899+D3919+D3925</f>
        <v>0</v>
      </c>
    </row>
    <row r="3929" spans="1:4" s="115" customFormat="1" x14ac:dyDescent="0.2">
      <c r="A3929" s="55"/>
      <c r="B3929" s="41"/>
      <c r="C3929" s="82"/>
      <c r="D3929" s="82"/>
    </row>
    <row r="3930" spans="1:4" s="115" customFormat="1" x14ac:dyDescent="0.2">
      <c r="A3930" s="55"/>
      <c r="B3930" s="41"/>
      <c r="C3930" s="82"/>
      <c r="D3930" s="82"/>
    </row>
    <row r="3931" spans="1:4" s="38" customFormat="1" ht="19.5" x14ac:dyDescent="0.2">
      <c r="A3931" s="50" t="s">
        <v>680</v>
      </c>
      <c r="B3931" s="48"/>
      <c r="C3931" s="88"/>
      <c r="D3931" s="88"/>
    </row>
    <row r="3932" spans="1:4" s="38" customFormat="1" ht="19.5" x14ac:dyDescent="0.2">
      <c r="A3932" s="50" t="s">
        <v>240</v>
      </c>
      <c r="B3932" s="48"/>
      <c r="C3932" s="88"/>
      <c r="D3932" s="88"/>
    </row>
    <row r="3933" spans="1:4" s="38" customFormat="1" ht="19.5" x14ac:dyDescent="0.2">
      <c r="A3933" s="50" t="s">
        <v>361</v>
      </c>
      <c r="B3933" s="48"/>
      <c r="C3933" s="88"/>
      <c r="D3933" s="88"/>
    </row>
    <row r="3934" spans="1:4" s="38" customFormat="1" ht="19.5" x14ac:dyDescent="0.2">
      <c r="A3934" s="50" t="s">
        <v>517</v>
      </c>
      <c r="B3934" s="48"/>
      <c r="C3934" s="88"/>
      <c r="D3934" s="88"/>
    </row>
    <row r="3935" spans="1:4" s="38" customFormat="1" x14ac:dyDescent="0.2">
      <c r="A3935" s="50"/>
      <c r="B3935" s="41"/>
      <c r="C3935" s="82"/>
      <c r="D3935" s="82"/>
    </row>
    <row r="3936" spans="1:4" s="38" customFormat="1" ht="20.25" customHeight="1" x14ac:dyDescent="0.2">
      <c r="A3936" s="51">
        <v>410000</v>
      </c>
      <c r="B3936" s="43" t="s">
        <v>83</v>
      </c>
      <c r="C3936" s="89">
        <f>C3937+C3942+C3956+C3960+0+0+C3962+0</f>
        <v>4909900</v>
      </c>
      <c r="D3936" s="89">
        <f>D3937+D3942+D3956+D3960+0+0+D3962+0</f>
        <v>0</v>
      </c>
    </row>
    <row r="3937" spans="1:4" s="38" customFormat="1" ht="19.5" x14ac:dyDescent="0.2">
      <c r="A3937" s="51">
        <v>411000</v>
      </c>
      <c r="B3937" s="43" t="s">
        <v>194</v>
      </c>
      <c r="C3937" s="89">
        <f t="shared" ref="C3937" si="817">SUM(C3938:C3941)</f>
        <v>2189400</v>
      </c>
      <c r="D3937" s="89">
        <f t="shared" ref="D3937" si="818">SUM(D3938:D3941)</f>
        <v>0</v>
      </c>
    </row>
    <row r="3938" spans="1:4" s="38" customFormat="1" x14ac:dyDescent="0.2">
      <c r="A3938" s="53">
        <v>411100</v>
      </c>
      <c r="B3938" s="46" t="s">
        <v>84</v>
      </c>
      <c r="C3938" s="88">
        <v>2055400</v>
      </c>
      <c r="D3938" s="47">
        <v>0</v>
      </c>
    </row>
    <row r="3939" spans="1:4" s="38" customFormat="1" ht="37.5" x14ac:dyDescent="0.2">
      <c r="A3939" s="53">
        <v>411200</v>
      </c>
      <c r="B3939" s="46" t="s">
        <v>207</v>
      </c>
      <c r="C3939" s="88">
        <v>69000</v>
      </c>
      <c r="D3939" s="47">
        <v>0</v>
      </c>
    </row>
    <row r="3940" spans="1:4" s="38" customFormat="1" ht="37.5" x14ac:dyDescent="0.2">
      <c r="A3940" s="53">
        <v>411300</v>
      </c>
      <c r="B3940" s="46" t="s">
        <v>85</v>
      </c>
      <c r="C3940" s="88">
        <v>35000</v>
      </c>
      <c r="D3940" s="47">
        <v>0</v>
      </c>
    </row>
    <row r="3941" spans="1:4" s="38" customFormat="1" x14ac:dyDescent="0.2">
      <c r="A3941" s="53">
        <v>411400</v>
      </c>
      <c r="B3941" s="46" t="s">
        <v>86</v>
      </c>
      <c r="C3941" s="88">
        <v>30000</v>
      </c>
      <c r="D3941" s="47">
        <v>0</v>
      </c>
    </row>
    <row r="3942" spans="1:4" s="38" customFormat="1" ht="19.5" x14ac:dyDescent="0.2">
      <c r="A3942" s="51">
        <v>412000</v>
      </c>
      <c r="B3942" s="48" t="s">
        <v>199</v>
      </c>
      <c r="C3942" s="89">
        <f>SUM(C3943:C3955)</f>
        <v>697500</v>
      </c>
      <c r="D3942" s="89">
        <f t="shared" ref="D3942" si="819">SUM(D3943:D3955)</f>
        <v>0</v>
      </c>
    </row>
    <row r="3943" spans="1:4" s="38" customFormat="1" ht="37.5" x14ac:dyDescent="0.2">
      <c r="A3943" s="53">
        <v>412200</v>
      </c>
      <c r="B3943" s="46" t="s">
        <v>208</v>
      </c>
      <c r="C3943" s="88">
        <v>49000</v>
      </c>
      <c r="D3943" s="47">
        <v>0</v>
      </c>
    </row>
    <row r="3944" spans="1:4" s="38" customFormat="1" x14ac:dyDescent="0.2">
      <c r="A3944" s="53">
        <v>412300</v>
      </c>
      <c r="B3944" s="46" t="s">
        <v>88</v>
      </c>
      <c r="C3944" s="88">
        <v>22000</v>
      </c>
      <c r="D3944" s="47">
        <v>0</v>
      </c>
    </row>
    <row r="3945" spans="1:4" s="38" customFormat="1" x14ac:dyDescent="0.2">
      <c r="A3945" s="53">
        <v>412500</v>
      </c>
      <c r="B3945" s="46" t="s">
        <v>90</v>
      </c>
      <c r="C3945" s="88">
        <v>29000</v>
      </c>
      <c r="D3945" s="47">
        <v>0</v>
      </c>
    </row>
    <row r="3946" spans="1:4" s="38" customFormat="1" x14ac:dyDescent="0.2">
      <c r="A3946" s="53">
        <v>412600</v>
      </c>
      <c r="B3946" s="46" t="s">
        <v>209</v>
      </c>
      <c r="C3946" s="88">
        <v>95000</v>
      </c>
      <c r="D3946" s="47">
        <v>0</v>
      </c>
    </row>
    <row r="3947" spans="1:4" s="38" customFormat="1" x14ac:dyDescent="0.2">
      <c r="A3947" s="53">
        <v>412700</v>
      </c>
      <c r="B3947" s="46" t="s">
        <v>196</v>
      </c>
      <c r="C3947" s="88">
        <v>80000</v>
      </c>
      <c r="D3947" s="47">
        <v>0</v>
      </c>
    </row>
    <row r="3948" spans="1:4" s="38" customFormat="1" x14ac:dyDescent="0.2">
      <c r="A3948" s="53">
        <v>412700</v>
      </c>
      <c r="B3948" s="46" t="s">
        <v>497</v>
      </c>
      <c r="C3948" s="88">
        <v>280000</v>
      </c>
      <c r="D3948" s="47">
        <v>0</v>
      </c>
    </row>
    <row r="3949" spans="1:4" s="38" customFormat="1" x14ac:dyDescent="0.2">
      <c r="A3949" s="53">
        <v>412900</v>
      </c>
      <c r="B3949" s="83" t="s">
        <v>518</v>
      </c>
      <c r="C3949" s="88">
        <v>500</v>
      </c>
      <c r="D3949" s="47">
        <v>0</v>
      </c>
    </row>
    <row r="3950" spans="1:4" s="38" customFormat="1" x14ac:dyDescent="0.2">
      <c r="A3950" s="53">
        <v>412900</v>
      </c>
      <c r="B3950" s="83" t="s">
        <v>287</v>
      </c>
      <c r="C3950" s="88">
        <v>70000</v>
      </c>
      <c r="D3950" s="47">
        <v>0</v>
      </c>
    </row>
    <row r="3951" spans="1:4" s="38" customFormat="1" x14ac:dyDescent="0.2">
      <c r="A3951" s="53">
        <v>412900</v>
      </c>
      <c r="B3951" s="83" t="s">
        <v>304</v>
      </c>
      <c r="C3951" s="88">
        <v>4000</v>
      </c>
      <c r="D3951" s="47">
        <v>0</v>
      </c>
    </row>
    <row r="3952" spans="1:4" s="38" customFormat="1" ht="37.5" x14ac:dyDescent="0.2">
      <c r="A3952" s="53">
        <v>412900</v>
      </c>
      <c r="B3952" s="83" t="s">
        <v>305</v>
      </c>
      <c r="C3952" s="88">
        <v>5000</v>
      </c>
      <c r="D3952" s="47">
        <v>0</v>
      </c>
    </row>
    <row r="3953" spans="1:4" s="38" customFormat="1" ht="37.5" x14ac:dyDescent="0.2">
      <c r="A3953" s="53">
        <v>412900</v>
      </c>
      <c r="B3953" s="46" t="s">
        <v>306</v>
      </c>
      <c r="C3953" s="88">
        <v>5000</v>
      </c>
      <c r="D3953" s="47">
        <v>0</v>
      </c>
    </row>
    <row r="3954" spans="1:4" s="38" customFormat="1" ht="37.5" x14ac:dyDescent="0.2">
      <c r="A3954" s="53">
        <v>412900</v>
      </c>
      <c r="B3954" s="46" t="s">
        <v>681</v>
      </c>
      <c r="C3954" s="88">
        <v>50000</v>
      </c>
      <c r="D3954" s="47">
        <v>0</v>
      </c>
    </row>
    <row r="3955" spans="1:4" s="38" customFormat="1" x14ac:dyDescent="0.2">
      <c r="A3955" s="53">
        <v>412900</v>
      </c>
      <c r="B3955" s="46" t="s">
        <v>289</v>
      </c>
      <c r="C3955" s="88">
        <v>8000</v>
      </c>
      <c r="D3955" s="47">
        <v>0</v>
      </c>
    </row>
    <row r="3956" spans="1:4" s="93" customFormat="1" ht="19.5" x14ac:dyDescent="0.2">
      <c r="A3956" s="51">
        <v>415000</v>
      </c>
      <c r="B3956" s="48" t="s">
        <v>47</v>
      </c>
      <c r="C3956" s="89">
        <f>SUM(C3957:C3959)</f>
        <v>2020000</v>
      </c>
      <c r="D3956" s="89">
        <f>SUM(D3957:D3959)</f>
        <v>0</v>
      </c>
    </row>
    <row r="3957" spans="1:4" s="38" customFormat="1" ht="37.5" x14ac:dyDescent="0.2">
      <c r="A3957" s="53">
        <v>415200</v>
      </c>
      <c r="B3957" s="100" t="s">
        <v>682</v>
      </c>
      <c r="C3957" s="88">
        <v>2000000</v>
      </c>
      <c r="D3957" s="47">
        <v>0</v>
      </c>
    </row>
    <row r="3958" spans="1:4" s="38" customFormat="1" ht="56.25" x14ac:dyDescent="0.2">
      <c r="A3958" s="53">
        <v>415200</v>
      </c>
      <c r="B3958" s="100" t="s">
        <v>683</v>
      </c>
      <c r="C3958" s="88">
        <v>0</v>
      </c>
      <c r="D3958" s="47">
        <v>0</v>
      </c>
    </row>
    <row r="3959" spans="1:4" s="38" customFormat="1" x14ac:dyDescent="0.2">
      <c r="A3959" s="53">
        <v>415200</v>
      </c>
      <c r="B3959" s="46" t="s">
        <v>498</v>
      </c>
      <c r="C3959" s="88">
        <v>20000</v>
      </c>
      <c r="D3959" s="47">
        <v>0</v>
      </c>
    </row>
    <row r="3960" spans="1:4" s="93" customFormat="1" ht="39" x14ac:dyDescent="0.2">
      <c r="A3960" s="51">
        <v>416000</v>
      </c>
      <c r="B3960" s="48" t="s">
        <v>201</v>
      </c>
      <c r="C3960" s="89">
        <f t="shared" ref="C3960:D3960" si="820">C3961</f>
        <v>1000</v>
      </c>
      <c r="D3960" s="89">
        <f t="shared" si="820"/>
        <v>0</v>
      </c>
    </row>
    <row r="3961" spans="1:4" s="38" customFormat="1" x14ac:dyDescent="0.2">
      <c r="A3961" s="53">
        <v>416100</v>
      </c>
      <c r="B3961" s="46" t="s">
        <v>224</v>
      </c>
      <c r="C3961" s="88">
        <v>1000</v>
      </c>
      <c r="D3961" s="47">
        <v>0</v>
      </c>
    </row>
    <row r="3962" spans="1:4" s="49" customFormat="1" ht="39" x14ac:dyDescent="0.2">
      <c r="A3962" s="51">
        <v>418000</v>
      </c>
      <c r="B3962" s="48" t="s">
        <v>203</v>
      </c>
      <c r="C3962" s="89">
        <f t="shared" ref="C3962:D3962" si="821">C3963</f>
        <v>2000</v>
      </c>
      <c r="D3962" s="89">
        <f t="shared" si="821"/>
        <v>0</v>
      </c>
    </row>
    <row r="3963" spans="1:4" s="38" customFormat="1" x14ac:dyDescent="0.2">
      <c r="A3963" s="53">
        <v>418400</v>
      </c>
      <c r="B3963" s="46" t="s">
        <v>141</v>
      </c>
      <c r="C3963" s="88">
        <v>2000</v>
      </c>
      <c r="D3963" s="47">
        <v>0</v>
      </c>
    </row>
    <row r="3964" spans="1:4" s="38" customFormat="1" ht="19.5" x14ac:dyDescent="0.2">
      <c r="A3964" s="51">
        <v>510000</v>
      </c>
      <c r="B3964" s="48" t="s">
        <v>146</v>
      </c>
      <c r="C3964" s="89">
        <f>C3965+C3967</f>
        <v>123000</v>
      </c>
      <c r="D3964" s="89">
        <f>D3965+D3967</f>
        <v>0</v>
      </c>
    </row>
    <row r="3965" spans="1:4" s="38" customFormat="1" ht="19.5" x14ac:dyDescent="0.2">
      <c r="A3965" s="51">
        <v>511000</v>
      </c>
      <c r="B3965" s="48" t="s">
        <v>147</v>
      </c>
      <c r="C3965" s="89">
        <f>SUM(C3966:C3966)</f>
        <v>105000</v>
      </c>
      <c r="D3965" s="89">
        <f>SUM(D3966:D3966)</f>
        <v>0</v>
      </c>
    </row>
    <row r="3966" spans="1:4" s="38" customFormat="1" ht="20.25" customHeight="1" x14ac:dyDescent="0.2">
      <c r="A3966" s="53">
        <v>511300</v>
      </c>
      <c r="B3966" s="46" t="s">
        <v>150</v>
      </c>
      <c r="C3966" s="88">
        <v>105000</v>
      </c>
      <c r="D3966" s="47">
        <v>0</v>
      </c>
    </row>
    <row r="3967" spans="1:4" s="49" customFormat="1" ht="39" x14ac:dyDescent="0.2">
      <c r="A3967" s="51">
        <v>516000</v>
      </c>
      <c r="B3967" s="48" t="s">
        <v>157</v>
      </c>
      <c r="C3967" s="89">
        <f t="shared" ref="C3967:D3967" si="822">C3968</f>
        <v>18000</v>
      </c>
      <c r="D3967" s="89">
        <f t="shared" si="822"/>
        <v>0</v>
      </c>
    </row>
    <row r="3968" spans="1:4" s="38" customFormat="1" x14ac:dyDescent="0.2">
      <c r="A3968" s="53">
        <v>516100</v>
      </c>
      <c r="B3968" s="46" t="s">
        <v>157</v>
      </c>
      <c r="C3968" s="88">
        <v>18000</v>
      </c>
      <c r="D3968" s="47">
        <v>0</v>
      </c>
    </row>
    <row r="3969" spans="1:4" s="49" customFormat="1" ht="19.5" x14ac:dyDescent="0.2">
      <c r="A3969" s="51">
        <v>630000</v>
      </c>
      <c r="B3969" s="48" t="s">
        <v>184</v>
      </c>
      <c r="C3969" s="89">
        <f>0+C3970</f>
        <v>41000</v>
      </c>
      <c r="D3969" s="89">
        <f>0+D3970</f>
        <v>0</v>
      </c>
    </row>
    <row r="3970" spans="1:4" s="49" customFormat="1" ht="19.5" x14ac:dyDescent="0.2">
      <c r="A3970" s="51">
        <v>638000</v>
      </c>
      <c r="B3970" s="48" t="s">
        <v>121</v>
      </c>
      <c r="C3970" s="89">
        <f t="shared" ref="C3970:D3970" si="823">C3971</f>
        <v>41000</v>
      </c>
      <c r="D3970" s="89">
        <f t="shared" si="823"/>
        <v>0</v>
      </c>
    </row>
    <row r="3971" spans="1:4" s="38" customFormat="1" x14ac:dyDescent="0.2">
      <c r="A3971" s="53">
        <v>638100</v>
      </c>
      <c r="B3971" s="46" t="s">
        <v>189</v>
      </c>
      <c r="C3971" s="88">
        <v>41000</v>
      </c>
      <c r="D3971" s="47">
        <v>0</v>
      </c>
    </row>
    <row r="3972" spans="1:4" s="38" customFormat="1" x14ac:dyDescent="0.2">
      <c r="A3972" s="92"/>
      <c r="B3972" s="85" t="s">
        <v>222</v>
      </c>
      <c r="C3972" s="91">
        <f>C3936+0+C3964+C3969+0</f>
        <v>5073900</v>
      </c>
      <c r="D3972" s="91">
        <f>D3936+0+D3964+D3969+0</f>
        <v>0</v>
      </c>
    </row>
    <row r="3973" spans="1:4" s="38" customFormat="1" x14ac:dyDescent="0.2">
      <c r="A3973" s="57"/>
      <c r="B3973" s="34"/>
      <c r="C3973" s="82"/>
      <c r="D3973" s="82"/>
    </row>
    <row r="3974" spans="1:4" s="38" customFormat="1" x14ac:dyDescent="0.2">
      <c r="A3974" s="55"/>
      <c r="B3974" s="34"/>
      <c r="C3974" s="88"/>
      <c r="D3974" s="88"/>
    </row>
    <row r="3975" spans="1:4" s="38" customFormat="1" x14ac:dyDescent="0.2">
      <c r="A3975" s="50" t="s">
        <v>684</v>
      </c>
      <c r="B3975" s="119"/>
      <c r="C3975" s="88"/>
      <c r="D3975" s="88"/>
    </row>
    <row r="3976" spans="1:4" s="38" customFormat="1" ht="19.5" x14ac:dyDescent="0.2">
      <c r="A3976" s="50" t="s">
        <v>240</v>
      </c>
      <c r="B3976" s="48"/>
      <c r="C3976" s="88"/>
      <c r="D3976" s="88"/>
    </row>
    <row r="3977" spans="1:4" s="38" customFormat="1" ht="19.5" x14ac:dyDescent="0.2">
      <c r="A3977" s="50" t="s">
        <v>364</v>
      </c>
      <c r="B3977" s="48"/>
      <c r="C3977" s="88"/>
      <c r="D3977" s="88"/>
    </row>
    <row r="3978" spans="1:4" s="38" customFormat="1" ht="19.5" x14ac:dyDescent="0.2">
      <c r="A3978" s="50" t="s">
        <v>517</v>
      </c>
      <c r="B3978" s="48"/>
      <c r="C3978" s="88"/>
      <c r="D3978" s="88"/>
    </row>
    <row r="3979" spans="1:4" s="38" customFormat="1" x14ac:dyDescent="0.2">
      <c r="A3979" s="50"/>
      <c r="B3979" s="41"/>
      <c r="C3979" s="82"/>
      <c r="D3979" s="82"/>
    </row>
    <row r="3980" spans="1:4" s="38" customFormat="1" ht="19.5" x14ac:dyDescent="0.2">
      <c r="A3980" s="51">
        <v>410000</v>
      </c>
      <c r="B3980" s="43" t="s">
        <v>83</v>
      </c>
      <c r="C3980" s="89">
        <f t="shared" ref="C3980" si="824">C3981+C3986</f>
        <v>834800</v>
      </c>
      <c r="D3980" s="89">
        <f t="shared" ref="D3980" si="825">D3981+D3986</f>
        <v>0</v>
      </c>
    </row>
    <row r="3981" spans="1:4" s="38" customFormat="1" ht="19.5" x14ac:dyDescent="0.2">
      <c r="A3981" s="51">
        <v>411000</v>
      </c>
      <c r="B3981" s="43" t="s">
        <v>194</v>
      </c>
      <c r="C3981" s="89">
        <f t="shared" ref="C3981" si="826">SUM(C3982:C3985)</f>
        <v>580300</v>
      </c>
      <c r="D3981" s="89">
        <f t="shared" ref="D3981" si="827">SUM(D3982:D3985)</f>
        <v>0</v>
      </c>
    </row>
    <row r="3982" spans="1:4" s="38" customFormat="1" x14ac:dyDescent="0.2">
      <c r="A3982" s="53">
        <v>411100</v>
      </c>
      <c r="B3982" s="46" t="s">
        <v>84</v>
      </c>
      <c r="C3982" s="88">
        <v>550400</v>
      </c>
      <c r="D3982" s="47">
        <v>0</v>
      </c>
    </row>
    <row r="3983" spans="1:4" s="38" customFormat="1" ht="37.5" x14ac:dyDescent="0.2">
      <c r="A3983" s="53">
        <v>411200</v>
      </c>
      <c r="B3983" s="46" t="s">
        <v>207</v>
      </c>
      <c r="C3983" s="88">
        <v>21000</v>
      </c>
      <c r="D3983" s="47">
        <v>0</v>
      </c>
    </row>
    <row r="3984" spans="1:4" s="38" customFormat="1" ht="37.5" x14ac:dyDescent="0.2">
      <c r="A3984" s="53">
        <v>411300</v>
      </c>
      <c r="B3984" s="46" t="s">
        <v>85</v>
      </c>
      <c r="C3984" s="88">
        <v>7400</v>
      </c>
      <c r="D3984" s="47">
        <v>0</v>
      </c>
    </row>
    <row r="3985" spans="1:4" s="38" customFormat="1" x14ac:dyDescent="0.2">
      <c r="A3985" s="53">
        <v>411400</v>
      </c>
      <c r="B3985" s="46" t="s">
        <v>86</v>
      </c>
      <c r="C3985" s="88">
        <v>1500</v>
      </c>
      <c r="D3985" s="47">
        <v>0</v>
      </c>
    </row>
    <row r="3986" spans="1:4" s="38" customFormat="1" ht="19.5" x14ac:dyDescent="0.2">
      <c r="A3986" s="51">
        <v>412000</v>
      </c>
      <c r="B3986" s="48" t="s">
        <v>199</v>
      </c>
      <c r="C3986" s="89">
        <f>SUM(C3987:C3995)</f>
        <v>254500</v>
      </c>
      <c r="D3986" s="89">
        <f>SUM(D3987:D3995)</f>
        <v>0</v>
      </c>
    </row>
    <row r="3987" spans="1:4" s="38" customFormat="1" ht="37.5" x14ac:dyDescent="0.2">
      <c r="A3987" s="53">
        <v>412200</v>
      </c>
      <c r="B3987" s="46" t="s">
        <v>208</v>
      </c>
      <c r="C3987" s="88">
        <v>37300</v>
      </c>
      <c r="D3987" s="47">
        <v>0</v>
      </c>
    </row>
    <row r="3988" spans="1:4" s="38" customFormat="1" x14ac:dyDescent="0.2">
      <c r="A3988" s="53">
        <v>412300</v>
      </c>
      <c r="B3988" s="46" t="s">
        <v>88</v>
      </c>
      <c r="C3988" s="88">
        <v>10000</v>
      </c>
      <c r="D3988" s="47">
        <v>0</v>
      </c>
    </row>
    <row r="3989" spans="1:4" s="38" customFormat="1" x14ac:dyDescent="0.2">
      <c r="A3989" s="53">
        <v>412500</v>
      </c>
      <c r="B3989" s="46" t="s">
        <v>90</v>
      </c>
      <c r="C3989" s="88">
        <v>10000</v>
      </c>
      <c r="D3989" s="47">
        <v>0</v>
      </c>
    </row>
    <row r="3990" spans="1:4" s="38" customFormat="1" x14ac:dyDescent="0.2">
      <c r="A3990" s="53">
        <v>412600</v>
      </c>
      <c r="B3990" s="46" t="s">
        <v>209</v>
      </c>
      <c r="C3990" s="88">
        <v>10000</v>
      </c>
      <c r="D3990" s="47">
        <v>0</v>
      </c>
    </row>
    <row r="3991" spans="1:4" s="38" customFormat="1" x14ac:dyDescent="0.2">
      <c r="A3991" s="53">
        <v>412700</v>
      </c>
      <c r="B3991" s="46" t="s">
        <v>196</v>
      </c>
      <c r="C3991" s="88">
        <v>105200</v>
      </c>
      <c r="D3991" s="47">
        <v>0</v>
      </c>
    </row>
    <row r="3992" spans="1:4" s="38" customFormat="1" x14ac:dyDescent="0.2">
      <c r="A3992" s="53">
        <v>412900</v>
      </c>
      <c r="B3992" s="83" t="s">
        <v>518</v>
      </c>
      <c r="C3992" s="88">
        <v>2000</v>
      </c>
      <c r="D3992" s="47">
        <v>0</v>
      </c>
    </row>
    <row r="3993" spans="1:4" s="38" customFormat="1" x14ac:dyDescent="0.2">
      <c r="A3993" s="53">
        <v>412900</v>
      </c>
      <c r="B3993" s="83" t="s">
        <v>287</v>
      </c>
      <c r="C3993" s="88">
        <v>75000</v>
      </c>
      <c r="D3993" s="47">
        <v>0</v>
      </c>
    </row>
    <row r="3994" spans="1:4" s="38" customFormat="1" ht="37.5" x14ac:dyDescent="0.2">
      <c r="A3994" s="53">
        <v>412900</v>
      </c>
      <c r="B3994" s="83" t="s">
        <v>306</v>
      </c>
      <c r="C3994" s="88">
        <v>1000</v>
      </c>
      <c r="D3994" s="47">
        <v>0</v>
      </c>
    </row>
    <row r="3995" spans="1:4" s="38" customFormat="1" x14ac:dyDescent="0.2">
      <c r="A3995" s="53">
        <v>412900</v>
      </c>
      <c r="B3995" s="46" t="s">
        <v>289</v>
      </c>
      <c r="C3995" s="88">
        <v>4000</v>
      </c>
      <c r="D3995" s="47">
        <v>0</v>
      </c>
    </row>
    <row r="3996" spans="1:4" s="38" customFormat="1" ht="19.5" x14ac:dyDescent="0.2">
      <c r="A3996" s="51">
        <v>510000</v>
      </c>
      <c r="B3996" s="48" t="s">
        <v>146</v>
      </c>
      <c r="C3996" s="89">
        <f t="shared" ref="C3996" si="828">C4002+C4000+C3997</f>
        <v>6000</v>
      </c>
      <c r="D3996" s="89">
        <f t="shared" ref="D3996" si="829">D4002+D4000+D3997</f>
        <v>0</v>
      </c>
    </row>
    <row r="3997" spans="1:4" s="49" customFormat="1" ht="19.5" x14ac:dyDescent="0.2">
      <c r="A3997" s="51">
        <v>511000</v>
      </c>
      <c r="B3997" s="48" t="s">
        <v>147</v>
      </c>
      <c r="C3997" s="89">
        <f t="shared" ref="C3997" si="830">SUM(C3998:C3999)</f>
        <v>4000</v>
      </c>
      <c r="D3997" s="89">
        <f t="shared" ref="D3997" si="831">SUM(D3998:D3999)</f>
        <v>0</v>
      </c>
    </row>
    <row r="3998" spans="1:4" s="38" customFormat="1" x14ac:dyDescent="0.2">
      <c r="A3998" s="53">
        <v>511300</v>
      </c>
      <c r="B3998" s="46" t="s">
        <v>150</v>
      </c>
      <c r="C3998" s="88">
        <v>4000</v>
      </c>
      <c r="D3998" s="47">
        <v>0</v>
      </c>
    </row>
    <row r="3999" spans="1:4" s="38" customFormat="1" x14ac:dyDescent="0.2">
      <c r="A3999" s="53">
        <v>511700</v>
      </c>
      <c r="B3999" s="46" t="s">
        <v>153</v>
      </c>
      <c r="C3999" s="88">
        <v>0</v>
      </c>
      <c r="D3999" s="47">
        <v>0</v>
      </c>
    </row>
    <row r="4000" spans="1:4" s="49" customFormat="1" ht="19.5" x14ac:dyDescent="0.2">
      <c r="A4000" s="51">
        <v>513000</v>
      </c>
      <c r="B4000" s="48" t="s">
        <v>155</v>
      </c>
      <c r="C4000" s="89">
        <f t="shared" ref="C4000:D4000" si="832">C4001</f>
        <v>0</v>
      </c>
      <c r="D4000" s="89">
        <f t="shared" si="832"/>
        <v>0</v>
      </c>
    </row>
    <row r="4001" spans="1:4" s="38" customFormat="1" x14ac:dyDescent="0.2">
      <c r="A4001" s="53">
        <v>513700</v>
      </c>
      <c r="B4001" s="46" t="s">
        <v>156</v>
      </c>
      <c r="C4001" s="88">
        <v>0</v>
      </c>
      <c r="D4001" s="47">
        <v>0</v>
      </c>
    </row>
    <row r="4002" spans="1:4" s="49" customFormat="1" ht="39" x14ac:dyDescent="0.2">
      <c r="A4002" s="51">
        <v>516000</v>
      </c>
      <c r="B4002" s="48" t="s">
        <v>157</v>
      </c>
      <c r="C4002" s="89">
        <f t="shared" ref="C4002:D4002" si="833">C4003</f>
        <v>2000</v>
      </c>
      <c r="D4002" s="89">
        <f t="shared" si="833"/>
        <v>0</v>
      </c>
    </row>
    <row r="4003" spans="1:4" s="38" customFormat="1" x14ac:dyDescent="0.2">
      <c r="A4003" s="53">
        <v>516100</v>
      </c>
      <c r="B4003" s="46" t="s">
        <v>157</v>
      </c>
      <c r="C4003" s="88">
        <v>2000</v>
      </c>
      <c r="D4003" s="47">
        <v>0</v>
      </c>
    </row>
    <row r="4004" spans="1:4" s="49" customFormat="1" ht="19.5" x14ac:dyDescent="0.2">
      <c r="A4004" s="51">
        <v>630000</v>
      </c>
      <c r="B4004" s="48" t="s">
        <v>184</v>
      </c>
      <c r="C4004" s="89">
        <f>0+C4005</f>
        <v>45000</v>
      </c>
      <c r="D4004" s="89">
        <f>0+D4005</f>
        <v>0</v>
      </c>
    </row>
    <row r="4005" spans="1:4" s="49" customFormat="1" ht="19.5" x14ac:dyDescent="0.2">
      <c r="A4005" s="51">
        <v>638000</v>
      </c>
      <c r="B4005" s="48" t="s">
        <v>121</v>
      </c>
      <c r="C4005" s="89">
        <f t="shared" ref="C4005:D4005" si="834">C4006</f>
        <v>45000</v>
      </c>
      <c r="D4005" s="89">
        <f t="shared" si="834"/>
        <v>0</v>
      </c>
    </row>
    <row r="4006" spans="1:4" s="38" customFormat="1" x14ac:dyDescent="0.2">
      <c r="A4006" s="53">
        <v>638100</v>
      </c>
      <c r="B4006" s="46" t="s">
        <v>189</v>
      </c>
      <c r="C4006" s="88">
        <v>45000</v>
      </c>
      <c r="D4006" s="47">
        <v>0</v>
      </c>
    </row>
    <row r="4007" spans="1:4" s="38" customFormat="1" x14ac:dyDescent="0.2">
      <c r="A4007" s="92"/>
      <c r="B4007" s="85" t="s">
        <v>222</v>
      </c>
      <c r="C4007" s="91">
        <f>C3980+C3996+C4004</f>
        <v>885800</v>
      </c>
      <c r="D4007" s="91">
        <f>D3980+D3996+D4004</f>
        <v>0</v>
      </c>
    </row>
    <row r="4008" spans="1:4" s="38" customFormat="1" x14ac:dyDescent="0.2">
      <c r="A4008" s="57"/>
      <c r="B4008" s="34"/>
      <c r="C4008" s="82"/>
      <c r="D4008" s="82"/>
    </row>
    <row r="4009" spans="1:4" s="38" customFormat="1" x14ac:dyDescent="0.2">
      <c r="A4009" s="55"/>
      <c r="B4009" s="34"/>
      <c r="C4009" s="88"/>
      <c r="D4009" s="88"/>
    </row>
    <row r="4010" spans="1:4" s="38" customFormat="1" ht="19.5" x14ac:dyDescent="0.2">
      <c r="A4010" s="50" t="s">
        <v>685</v>
      </c>
      <c r="B4010" s="48"/>
      <c r="C4010" s="88"/>
      <c r="D4010" s="88"/>
    </row>
    <row r="4011" spans="1:4" s="38" customFormat="1" ht="19.5" x14ac:dyDescent="0.2">
      <c r="A4011" s="50" t="s">
        <v>241</v>
      </c>
      <c r="B4011" s="48"/>
      <c r="C4011" s="88"/>
      <c r="D4011" s="88"/>
    </row>
    <row r="4012" spans="1:4" s="38" customFormat="1" ht="19.5" x14ac:dyDescent="0.2">
      <c r="A4012" s="50" t="s">
        <v>362</v>
      </c>
      <c r="B4012" s="48"/>
      <c r="C4012" s="88"/>
      <c r="D4012" s="88"/>
    </row>
    <row r="4013" spans="1:4" s="38" customFormat="1" ht="19.5" x14ac:dyDescent="0.2">
      <c r="A4013" s="50" t="s">
        <v>668</v>
      </c>
      <c r="B4013" s="48"/>
      <c r="C4013" s="88"/>
      <c r="D4013" s="88"/>
    </row>
    <row r="4014" spans="1:4" s="38" customFormat="1" x14ac:dyDescent="0.2">
      <c r="A4014" s="50"/>
      <c r="B4014" s="41"/>
      <c r="C4014" s="82"/>
      <c r="D4014" s="82"/>
    </row>
    <row r="4015" spans="1:4" s="38" customFormat="1" ht="20.25" customHeight="1" x14ac:dyDescent="0.2">
      <c r="A4015" s="51">
        <v>410000</v>
      </c>
      <c r="B4015" s="43" t="s">
        <v>83</v>
      </c>
      <c r="C4015" s="89">
        <f>C4016+C4021+C4041+C4037+C4035+C4046</f>
        <v>11623500</v>
      </c>
      <c r="D4015" s="89">
        <f>D4016+D4021+D4041+D4037+D4035+D4046</f>
        <v>0</v>
      </c>
    </row>
    <row r="4016" spans="1:4" s="38" customFormat="1" ht="19.5" x14ac:dyDescent="0.2">
      <c r="A4016" s="51">
        <v>411000</v>
      </c>
      <c r="B4016" s="43" t="s">
        <v>194</v>
      </c>
      <c r="C4016" s="89">
        <f t="shared" ref="C4016" si="835">SUM(C4017:C4020)</f>
        <v>5128600</v>
      </c>
      <c r="D4016" s="89">
        <f t="shared" ref="D4016" si="836">SUM(D4017:D4020)</f>
        <v>0</v>
      </c>
    </row>
    <row r="4017" spans="1:4" s="38" customFormat="1" x14ac:dyDescent="0.2">
      <c r="A4017" s="53">
        <v>411100</v>
      </c>
      <c r="B4017" s="46" t="s">
        <v>84</v>
      </c>
      <c r="C4017" s="88">
        <v>4813600</v>
      </c>
      <c r="D4017" s="47">
        <v>0</v>
      </c>
    </row>
    <row r="4018" spans="1:4" s="38" customFormat="1" ht="48" customHeight="1" x14ac:dyDescent="0.2">
      <c r="A4018" s="53">
        <v>411200</v>
      </c>
      <c r="B4018" s="46" t="s">
        <v>207</v>
      </c>
      <c r="C4018" s="88">
        <v>170000</v>
      </c>
      <c r="D4018" s="47">
        <v>0</v>
      </c>
    </row>
    <row r="4019" spans="1:4" s="38" customFormat="1" ht="37.5" x14ac:dyDescent="0.2">
      <c r="A4019" s="53">
        <v>411300</v>
      </c>
      <c r="B4019" s="46" t="s">
        <v>85</v>
      </c>
      <c r="C4019" s="88">
        <v>90000</v>
      </c>
      <c r="D4019" s="47">
        <v>0</v>
      </c>
    </row>
    <row r="4020" spans="1:4" s="38" customFormat="1" x14ac:dyDescent="0.2">
      <c r="A4020" s="53">
        <v>411400</v>
      </c>
      <c r="B4020" s="46" t="s">
        <v>86</v>
      </c>
      <c r="C4020" s="88">
        <v>55000</v>
      </c>
      <c r="D4020" s="47">
        <v>0</v>
      </c>
    </row>
    <row r="4021" spans="1:4" s="38" customFormat="1" ht="29.25" customHeight="1" x14ac:dyDescent="0.2">
      <c r="A4021" s="51">
        <v>412000</v>
      </c>
      <c r="B4021" s="48" t="s">
        <v>199</v>
      </c>
      <c r="C4021" s="89">
        <f>SUM(C4022:C4034)</f>
        <v>739400</v>
      </c>
      <c r="D4021" s="89">
        <f>SUM(D4022:D4034)</f>
        <v>0</v>
      </c>
    </row>
    <row r="4022" spans="1:4" s="38" customFormat="1" x14ac:dyDescent="0.2">
      <c r="A4022" s="53">
        <v>412100</v>
      </c>
      <c r="B4022" s="46" t="s">
        <v>87</v>
      </c>
      <c r="C4022" s="88">
        <v>34000</v>
      </c>
      <c r="D4022" s="47">
        <v>0</v>
      </c>
    </row>
    <row r="4023" spans="1:4" s="38" customFormat="1" ht="37.5" x14ac:dyDescent="0.2">
      <c r="A4023" s="53">
        <v>412200</v>
      </c>
      <c r="B4023" s="46" t="s">
        <v>208</v>
      </c>
      <c r="C4023" s="88">
        <v>130000</v>
      </c>
      <c r="D4023" s="47">
        <v>0</v>
      </c>
    </row>
    <row r="4024" spans="1:4" s="38" customFormat="1" x14ac:dyDescent="0.2">
      <c r="A4024" s="53">
        <v>412300</v>
      </c>
      <c r="B4024" s="46" t="s">
        <v>88</v>
      </c>
      <c r="C4024" s="88">
        <v>70000</v>
      </c>
      <c r="D4024" s="47">
        <v>0</v>
      </c>
    </row>
    <row r="4025" spans="1:4" s="38" customFormat="1" x14ac:dyDescent="0.2">
      <c r="A4025" s="53">
        <v>412500</v>
      </c>
      <c r="B4025" s="46" t="s">
        <v>90</v>
      </c>
      <c r="C4025" s="88">
        <v>110000</v>
      </c>
      <c r="D4025" s="47">
        <v>0</v>
      </c>
    </row>
    <row r="4026" spans="1:4" s="38" customFormat="1" x14ac:dyDescent="0.2">
      <c r="A4026" s="53">
        <v>412600</v>
      </c>
      <c r="B4026" s="46" t="s">
        <v>209</v>
      </c>
      <c r="C4026" s="88">
        <v>115000</v>
      </c>
      <c r="D4026" s="47">
        <v>0</v>
      </c>
    </row>
    <row r="4027" spans="1:4" s="38" customFormat="1" x14ac:dyDescent="0.2">
      <c r="A4027" s="53">
        <v>412700</v>
      </c>
      <c r="B4027" s="46" t="s">
        <v>196</v>
      </c>
      <c r="C4027" s="88">
        <v>150000</v>
      </c>
      <c r="D4027" s="47">
        <v>0</v>
      </c>
    </row>
    <row r="4028" spans="1:4" s="38" customFormat="1" x14ac:dyDescent="0.2">
      <c r="A4028" s="53">
        <v>412700</v>
      </c>
      <c r="B4028" s="46" t="s">
        <v>297</v>
      </c>
      <c r="C4028" s="88">
        <v>7000</v>
      </c>
      <c r="D4028" s="47">
        <v>0</v>
      </c>
    </row>
    <row r="4029" spans="1:4" s="38" customFormat="1" x14ac:dyDescent="0.2">
      <c r="A4029" s="53">
        <v>412900</v>
      </c>
      <c r="B4029" s="83" t="s">
        <v>518</v>
      </c>
      <c r="C4029" s="88">
        <v>2000</v>
      </c>
      <c r="D4029" s="47">
        <v>0</v>
      </c>
    </row>
    <row r="4030" spans="1:4" s="38" customFormat="1" x14ac:dyDescent="0.2">
      <c r="A4030" s="53">
        <v>412900</v>
      </c>
      <c r="B4030" s="83" t="s">
        <v>287</v>
      </c>
      <c r="C4030" s="88">
        <v>97000</v>
      </c>
      <c r="D4030" s="47">
        <v>0</v>
      </c>
    </row>
    <row r="4031" spans="1:4" s="38" customFormat="1" x14ac:dyDescent="0.2">
      <c r="A4031" s="53">
        <v>412900</v>
      </c>
      <c r="B4031" s="83" t="s">
        <v>304</v>
      </c>
      <c r="C4031" s="88">
        <v>4000</v>
      </c>
      <c r="D4031" s="47">
        <v>0</v>
      </c>
    </row>
    <row r="4032" spans="1:4" s="38" customFormat="1" ht="37.5" x14ac:dyDescent="0.2">
      <c r="A4032" s="53">
        <v>412900</v>
      </c>
      <c r="B4032" s="83" t="s">
        <v>305</v>
      </c>
      <c r="C4032" s="88">
        <v>10000</v>
      </c>
      <c r="D4032" s="47">
        <v>0</v>
      </c>
    </row>
    <row r="4033" spans="1:4" s="38" customFormat="1" ht="37.5" x14ac:dyDescent="0.2">
      <c r="A4033" s="53">
        <v>412900</v>
      </c>
      <c r="B4033" s="46" t="s">
        <v>306</v>
      </c>
      <c r="C4033" s="88">
        <v>9400</v>
      </c>
      <c r="D4033" s="47">
        <v>0</v>
      </c>
    </row>
    <row r="4034" spans="1:4" s="38" customFormat="1" x14ac:dyDescent="0.2">
      <c r="A4034" s="53">
        <v>412900</v>
      </c>
      <c r="B4034" s="46" t="s">
        <v>289</v>
      </c>
      <c r="C4034" s="88">
        <v>1000</v>
      </c>
      <c r="D4034" s="47">
        <v>0</v>
      </c>
    </row>
    <row r="4035" spans="1:4" s="49" customFormat="1" ht="40.5" customHeight="1" x14ac:dyDescent="0.2">
      <c r="A4035" s="51">
        <v>413000</v>
      </c>
      <c r="B4035" s="48" t="s">
        <v>200</v>
      </c>
      <c r="C4035" s="89">
        <f t="shared" ref="C4035:D4035" si="837">C4036</f>
        <v>600</v>
      </c>
      <c r="D4035" s="89">
        <f t="shared" si="837"/>
        <v>0</v>
      </c>
    </row>
    <row r="4036" spans="1:4" s="38" customFormat="1" x14ac:dyDescent="0.2">
      <c r="A4036" s="53">
        <v>413900</v>
      </c>
      <c r="B4036" s="46" t="s">
        <v>95</v>
      </c>
      <c r="C4036" s="88">
        <v>600</v>
      </c>
      <c r="D4036" s="47">
        <v>0</v>
      </c>
    </row>
    <row r="4037" spans="1:4" s="49" customFormat="1" ht="19.5" x14ac:dyDescent="0.2">
      <c r="A4037" s="51">
        <v>414000</v>
      </c>
      <c r="B4037" s="48" t="s">
        <v>100</v>
      </c>
      <c r="C4037" s="89">
        <f t="shared" ref="C4037" si="838">SUM(C4038:C4040)</f>
        <v>4350000</v>
      </c>
      <c r="D4037" s="89">
        <f t="shared" ref="D4037" si="839">SUM(D4038:D4040)</f>
        <v>0</v>
      </c>
    </row>
    <row r="4038" spans="1:4" s="38" customFormat="1" x14ac:dyDescent="0.2">
      <c r="A4038" s="53">
        <v>414100</v>
      </c>
      <c r="B4038" s="46" t="s">
        <v>686</v>
      </c>
      <c r="C4038" s="88">
        <v>4000000</v>
      </c>
      <c r="D4038" s="47">
        <v>0</v>
      </c>
    </row>
    <row r="4039" spans="1:4" s="38" customFormat="1" x14ac:dyDescent="0.2">
      <c r="A4039" s="53">
        <v>414100</v>
      </c>
      <c r="B4039" s="46" t="s">
        <v>424</v>
      </c>
      <c r="C4039" s="88">
        <v>300000</v>
      </c>
      <c r="D4039" s="47">
        <v>0</v>
      </c>
    </row>
    <row r="4040" spans="1:4" s="38" customFormat="1" x14ac:dyDescent="0.2">
      <c r="A4040" s="53">
        <v>414100</v>
      </c>
      <c r="B4040" s="46" t="s">
        <v>425</v>
      </c>
      <c r="C4040" s="88">
        <v>50000</v>
      </c>
      <c r="D4040" s="47">
        <v>0</v>
      </c>
    </row>
    <row r="4041" spans="1:4" s="93" customFormat="1" ht="19.5" x14ac:dyDescent="0.2">
      <c r="A4041" s="51">
        <v>415000</v>
      </c>
      <c r="B4041" s="48" t="s">
        <v>47</v>
      </c>
      <c r="C4041" s="89">
        <f>SUM(C4042:C4045)</f>
        <v>1390000</v>
      </c>
      <c r="D4041" s="89">
        <f>SUM(D4042:D4045)</f>
        <v>0</v>
      </c>
    </row>
    <row r="4042" spans="1:4" s="38" customFormat="1" ht="30" customHeight="1" x14ac:dyDescent="0.2">
      <c r="A4042" s="53">
        <v>415200</v>
      </c>
      <c r="B4042" s="46" t="s">
        <v>264</v>
      </c>
      <c r="C4042" s="88">
        <v>430000</v>
      </c>
      <c r="D4042" s="47">
        <v>0</v>
      </c>
    </row>
    <row r="4043" spans="1:4" s="38" customFormat="1" x14ac:dyDescent="0.2">
      <c r="A4043" s="53">
        <v>415200</v>
      </c>
      <c r="B4043" s="46" t="s">
        <v>265</v>
      </c>
      <c r="C4043" s="88">
        <v>60000</v>
      </c>
      <c r="D4043" s="47">
        <v>0</v>
      </c>
    </row>
    <row r="4044" spans="1:4" s="38" customFormat="1" x14ac:dyDescent="0.2">
      <c r="A4044" s="53">
        <v>415200</v>
      </c>
      <c r="B4044" s="46" t="s">
        <v>499</v>
      </c>
      <c r="C4044" s="88">
        <v>470000</v>
      </c>
      <c r="D4044" s="47">
        <v>0</v>
      </c>
    </row>
    <row r="4045" spans="1:4" s="38" customFormat="1" x14ac:dyDescent="0.2">
      <c r="A4045" s="53">
        <v>415200</v>
      </c>
      <c r="B4045" s="46" t="s">
        <v>266</v>
      </c>
      <c r="C4045" s="88">
        <v>430000</v>
      </c>
      <c r="D4045" s="47">
        <v>0</v>
      </c>
    </row>
    <row r="4046" spans="1:4" s="49" customFormat="1" ht="66.75" customHeight="1" x14ac:dyDescent="0.2">
      <c r="A4046" s="51">
        <v>418000</v>
      </c>
      <c r="B4046" s="48" t="s">
        <v>203</v>
      </c>
      <c r="C4046" s="89">
        <f t="shared" ref="C4046" si="840">C4047+C4048</f>
        <v>14900</v>
      </c>
      <c r="D4046" s="89">
        <f t="shared" ref="D4046" si="841">D4047+D4048</f>
        <v>0</v>
      </c>
    </row>
    <row r="4047" spans="1:4" s="38" customFormat="1" x14ac:dyDescent="0.2">
      <c r="A4047" s="53">
        <v>418200</v>
      </c>
      <c r="B4047" s="46" t="s">
        <v>140</v>
      </c>
      <c r="C4047" s="88">
        <v>10000</v>
      </c>
      <c r="D4047" s="47">
        <v>0</v>
      </c>
    </row>
    <row r="4048" spans="1:4" s="38" customFormat="1" x14ac:dyDescent="0.2">
      <c r="A4048" s="53">
        <v>418400</v>
      </c>
      <c r="B4048" s="46" t="s">
        <v>141</v>
      </c>
      <c r="C4048" s="88">
        <v>4900</v>
      </c>
      <c r="D4048" s="47">
        <v>0</v>
      </c>
    </row>
    <row r="4049" spans="1:4" s="93" customFormat="1" ht="40.5" customHeight="1" x14ac:dyDescent="0.2">
      <c r="A4049" s="51">
        <v>480000</v>
      </c>
      <c r="B4049" s="48" t="s">
        <v>142</v>
      </c>
      <c r="C4049" s="89">
        <f t="shared" ref="C4049:D4049" si="842">C4050</f>
        <v>19151000</v>
      </c>
      <c r="D4049" s="89">
        <f t="shared" si="842"/>
        <v>0</v>
      </c>
    </row>
    <row r="4050" spans="1:4" s="93" customFormat="1" ht="19.5" x14ac:dyDescent="0.2">
      <c r="A4050" s="51">
        <v>488000</v>
      </c>
      <c r="B4050" s="48" t="s">
        <v>99</v>
      </c>
      <c r="C4050" s="89">
        <f t="shared" ref="C4050" si="843">SUM(C4051:C4054)</f>
        <v>19151000</v>
      </c>
      <c r="D4050" s="89">
        <f t="shared" ref="D4050" si="844">SUM(D4051:D4054)</f>
        <v>0</v>
      </c>
    </row>
    <row r="4051" spans="1:4" s="38" customFormat="1" ht="37.5" x14ac:dyDescent="0.2">
      <c r="A4051" s="53">
        <v>488100</v>
      </c>
      <c r="B4051" s="46" t="s">
        <v>426</v>
      </c>
      <c r="C4051" s="88">
        <v>8000000</v>
      </c>
      <c r="D4051" s="47">
        <v>0</v>
      </c>
    </row>
    <row r="4052" spans="1:4" s="38" customFormat="1" x14ac:dyDescent="0.2">
      <c r="A4052" s="53">
        <v>488100</v>
      </c>
      <c r="B4052" s="46" t="s">
        <v>281</v>
      </c>
      <c r="C4052" s="88">
        <v>10750000</v>
      </c>
      <c r="D4052" s="47">
        <v>0</v>
      </c>
    </row>
    <row r="4053" spans="1:4" s="38" customFormat="1" x14ac:dyDescent="0.2">
      <c r="A4053" s="53">
        <v>488100</v>
      </c>
      <c r="B4053" s="46" t="s">
        <v>500</v>
      </c>
      <c r="C4053" s="88">
        <v>400000</v>
      </c>
      <c r="D4053" s="47">
        <v>0</v>
      </c>
    </row>
    <row r="4054" spans="1:4" s="38" customFormat="1" x14ac:dyDescent="0.2">
      <c r="A4054" s="53">
        <v>488100</v>
      </c>
      <c r="B4054" s="46" t="s">
        <v>99</v>
      </c>
      <c r="C4054" s="88">
        <v>1000</v>
      </c>
      <c r="D4054" s="47">
        <v>0</v>
      </c>
    </row>
    <row r="4055" spans="1:4" s="38" customFormat="1" ht="19.5" x14ac:dyDescent="0.2">
      <c r="A4055" s="51">
        <v>510000</v>
      </c>
      <c r="B4055" s="48" t="s">
        <v>146</v>
      </c>
      <c r="C4055" s="89">
        <f>C4056+C4059+0</f>
        <v>525000</v>
      </c>
      <c r="D4055" s="89">
        <f>D4056+D4059+0</f>
        <v>0</v>
      </c>
    </row>
    <row r="4056" spans="1:4" s="38" customFormat="1" ht="28.5" customHeight="1" x14ac:dyDescent="0.2">
      <c r="A4056" s="51">
        <v>511000</v>
      </c>
      <c r="B4056" s="48" t="s">
        <v>147</v>
      </c>
      <c r="C4056" s="89">
        <f t="shared" ref="C4056" si="845">SUM(C4057:C4058)</f>
        <v>500000</v>
      </c>
      <c r="D4056" s="89">
        <f t="shared" ref="D4056" si="846">SUM(D4057:D4058)</f>
        <v>0</v>
      </c>
    </row>
    <row r="4057" spans="1:4" s="38" customFormat="1" x14ac:dyDescent="0.2">
      <c r="A4057" s="53">
        <v>511300</v>
      </c>
      <c r="B4057" s="46" t="s">
        <v>150</v>
      </c>
      <c r="C4057" s="88">
        <v>490000</v>
      </c>
      <c r="D4057" s="47">
        <v>0</v>
      </c>
    </row>
    <row r="4058" spans="1:4" s="38" customFormat="1" ht="27.75" customHeight="1" x14ac:dyDescent="0.2">
      <c r="A4058" s="53">
        <v>511700</v>
      </c>
      <c r="B4058" s="46" t="s">
        <v>153</v>
      </c>
      <c r="C4058" s="88">
        <v>10000</v>
      </c>
      <c r="D4058" s="47">
        <v>0</v>
      </c>
    </row>
    <row r="4059" spans="1:4" s="49" customFormat="1" ht="39" x14ac:dyDescent="0.2">
      <c r="A4059" s="51">
        <v>516000</v>
      </c>
      <c r="B4059" s="48" t="s">
        <v>157</v>
      </c>
      <c r="C4059" s="89">
        <f t="shared" ref="C4059:D4059" si="847">C4060</f>
        <v>25000</v>
      </c>
      <c r="D4059" s="89">
        <f t="shared" si="847"/>
        <v>0</v>
      </c>
    </row>
    <row r="4060" spans="1:4" s="38" customFormat="1" x14ac:dyDescent="0.2">
      <c r="A4060" s="53">
        <v>516100</v>
      </c>
      <c r="B4060" s="46" t="s">
        <v>157</v>
      </c>
      <c r="C4060" s="88">
        <v>25000</v>
      </c>
      <c r="D4060" s="47">
        <v>0</v>
      </c>
    </row>
    <row r="4061" spans="1:4" s="49" customFormat="1" ht="19.5" x14ac:dyDescent="0.2">
      <c r="A4061" s="51">
        <v>610000</v>
      </c>
      <c r="B4061" s="48" t="s">
        <v>165</v>
      </c>
      <c r="C4061" s="89">
        <f>0+C4062</f>
        <v>300000</v>
      </c>
      <c r="D4061" s="89">
        <f>0+D4062</f>
        <v>0</v>
      </c>
    </row>
    <row r="4062" spans="1:4" s="49" customFormat="1" ht="39" x14ac:dyDescent="0.2">
      <c r="A4062" s="51">
        <v>618000</v>
      </c>
      <c r="B4062" s="48" t="s">
        <v>111</v>
      </c>
      <c r="C4062" s="89">
        <f t="shared" ref="C4062:D4062" si="848">C4063</f>
        <v>300000</v>
      </c>
      <c r="D4062" s="89">
        <f t="shared" si="848"/>
        <v>0</v>
      </c>
    </row>
    <row r="4063" spans="1:4" s="38" customFormat="1" ht="37.5" x14ac:dyDescent="0.2">
      <c r="A4063" s="53">
        <v>618100</v>
      </c>
      <c r="B4063" s="46" t="s">
        <v>427</v>
      </c>
      <c r="C4063" s="88">
        <v>300000</v>
      </c>
      <c r="D4063" s="47">
        <v>0</v>
      </c>
    </row>
    <row r="4064" spans="1:4" s="49" customFormat="1" ht="19.5" x14ac:dyDescent="0.2">
      <c r="A4064" s="51">
        <v>630000</v>
      </c>
      <c r="B4064" s="48" t="s">
        <v>184</v>
      </c>
      <c r="C4064" s="89">
        <f>C4067+C4065</f>
        <v>180000</v>
      </c>
      <c r="D4064" s="89">
        <f>D4067+D4065</f>
        <v>0</v>
      </c>
    </row>
    <row r="4065" spans="1:4" s="49" customFormat="1" ht="19.5" x14ac:dyDescent="0.2">
      <c r="A4065" s="51">
        <v>631000</v>
      </c>
      <c r="B4065" s="48" t="s">
        <v>120</v>
      </c>
      <c r="C4065" s="89">
        <f>0+C4066</f>
        <v>30000</v>
      </c>
      <c r="D4065" s="89">
        <f>0+D4066</f>
        <v>0</v>
      </c>
    </row>
    <row r="4066" spans="1:4" s="38" customFormat="1" x14ac:dyDescent="0.2">
      <c r="A4066" s="53">
        <v>631200</v>
      </c>
      <c r="B4066" s="46" t="s">
        <v>187</v>
      </c>
      <c r="C4066" s="88">
        <v>30000</v>
      </c>
      <c r="D4066" s="47">
        <v>0</v>
      </c>
    </row>
    <row r="4067" spans="1:4" s="49" customFormat="1" ht="19.5" x14ac:dyDescent="0.2">
      <c r="A4067" s="51">
        <v>638000</v>
      </c>
      <c r="B4067" s="48" t="s">
        <v>121</v>
      </c>
      <c r="C4067" s="89">
        <f t="shared" ref="C4067:D4067" si="849">C4068</f>
        <v>150000</v>
      </c>
      <c r="D4067" s="89">
        <f t="shared" si="849"/>
        <v>0</v>
      </c>
    </row>
    <row r="4068" spans="1:4" s="38" customFormat="1" x14ac:dyDescent="0.2">
      <c r="A4068" s="53">
        <v>638100</v>
      </c>
      <c r="B4068" s="46" t="s">
        <v>189</v>
      </c>
      <c r="C4068" s="88">
        <v>150000</v>
      </c>
      <c r="D4068" s="47">
        <v>0</v>
      </c>
    </row>
    <row r="4069" spans="1:4" s="38" customFormat="1" x14ac:dyDescent="0.2">
      <c r="A4069" s="92"/>
      <c r="B4069" s="85" t="s">
        <v>222</v>
      </c>
      <c r="C4069" s="91">
        <f>C4015+C4049+C4055+C4061+C4064</f>
        <v>31779500</v>
      </c>
      <c r="D4069" s="91">
        <f>D4015+D4049+D4055+D4061+D4064</f>
        <v>0</v>
      </c>
    </row>
    <row r="4070" spans="1:4" s="38" customFormat="1" x14ac:dyDescent="0.2">
      <c r="A4070" s="33"/>
      <c r="B4070" s="46"/>
      <c r="C4070" s="88"/>
      <c r="D4070" s="88"/>
    </row>
    <row r="4071" spans="1:4" s="38" customFormat="1" x14ac:dyDescent="0.2">
      <c r="A4071" s="55"/>
      <c r="B4071" s="34"/>
      <c r="C4071" s="88"/>
      <c r="D4071" s="88"/>
    </row>
    <row r="4072" spans="1:4" s="38" customFormat="1" ht="17.25" customHeight="1" x14ac:dyDescent="0.2">
      <c r="A4072" s="50" t="s">
        <v>687</v>
      </c>
      <c r="B4072" s="48"/>
      <c r="C4072" s="88"/>
      <c r="D4072" s="88"/>
    </row>
    <row r="4073" spans="1:4" s="38" customFormat="1" ht="20.25" customHeight="1" x14ac:dyDescent="0.2">
      <c r="A4073" s="50" t="s">
        <v>241</v>
      </c>
      <c r="B4073" s="48"/>
      <c r="C4073" s="88"/>
      <c r="D4073" s="88"/>
    </row>
    <row r="4074" spans="1:4" s="38" customFormat="1" ht="20.25" customHeight="1" x14ac:dyDescent="0.2">
      <c r="A4074" s="50" t="s">
        <v>364</v>
      </c>
      <c r="B4074" s="48"/>
      <c r="C4074" s="88"/>
      <c r="D4074" s="88"/>
    </row>
    <row r="4075" spans="1:4" s="38" customFormat="1" ht="18" customHeight="1" x14ac:dyDescent="0.2">
      <c r="A4075" s="50" t="s">
        <v>517</v>
      </c>
      <c r="B4075" s="48"/>
      <c r="C4075" s="88"/>
      <c r="D4075" s="88"/>
    </row>
    <row r="4076" spans="1:4" s="38" customFormat="1" x14ac:dyDescent="0.2">
      <c r="A4076" s="50"/>
      <c r="B4076" s="41"/>
      <c r="C4076" s="82"/>
      <c r="D4076" s="82"/>
    </row>
    <row r="4077" spans="1:4" s="38" customFormat="1" ht="20.25" customHeight="1" x14ac:dyDescent="0.2">
      <c r="A4077" s="51">
        <v>410000</v>
      </c>
      <c r="B4077" s="43" t="s">
        <v>83</v>
      </c>
      <c r="C4077" s="89">
        <f>C4078+C4083+C4095+0+0</f>
        <v>2190000</v>
      </c>
      <c r="D4077" s="89">
        <f>D4078+D4083+D4095+0+0</f>
        <v>0</v>
      </c>
    </row>
    <row r="4078" spans="1:4" s="38" customFormat="1" ht="19.5" x14ac:dyDescent="0.2">
      <c r="A4078" s="51">
        <v>411000</v>
      </c>
      <c r="B4078" s="43" t="s">
        <v>194</v>
      </c>
      <c r="C4078" s="89">
        <f t="shared" ref="C4078" si="850">SUM(C4079:C4082)</f>
        <v>1995100</v>
      </c>
      <c r="D4078" s="89">
        <f t="shared" ref="D4078" si="851">SUM(D4079:D4082)</f>
        <v>0</v>
      </c>
    </row>
    <row r="4079" spans="1:4" s="38" customFormat="1" x14ac:dyDescent="0.2">
      <c r="A4079" s="53">
        <v>411100</v>
      </c>
      <c r="B4079" s="46" t="s">
        <v>84</v>
      </c>
      <c r="C4079" s="88">
        <v>1870100</v>
      </c>
      <c r="D4079" s="47">
        <v>0</v>
      </c>
    </row>
    <row r="4080" spans="1:4" s="38" customFormat="1" ht="37.5" x14ac:dyDescent="0.2">
      <c r="A4080" s="53">
        <v>411200</v>
      </c>
      <c r="B4080" s="46" t="s">
        <v>207</v>
      </c>
      <c r="C4080" s="88">
        <v>70000</v>
      </c>
      <c r="D4080" s="47">
        <v>0</v>
      </c>
    </row>
    <row r="4081" spans="1:4" s="38" customFormat="1" ht="37.5" x14ac:dyDescent="0.2">
      <c r="A4081" s="53">
        <v>411300</v>
      </c>
      <c r="B4081" s="46" t="s">
        <v>85</v>
      </c>
      <c r="C4081" s="88">
        <v>30000</v>
      </c>
      <c r="D4081" s="47">
        <v>0</v>
      </c>
    </row>
    <row r="4082" spans="1:4" s="38" customFormat="1" x14ac:dyDescent="0.2">
      <c r="A4082" s="53">
        <v>411400</v>
      </c>
      <c r="B4082" s="46" t="s">
        <v>86</v>
      </c>
      <c r="C4082" s="88">
        <v>25000</v>
      </c>
      <c r="D4082" s="47">
        <v>0</v>
      </c>
    </row>
    <row r="4083" spans="1:4" s="38" customFormat="1" ht="28.5" customHeight="1" x14ac:dyDescent="0.2">
      <c r="A4083" s="51">
        <v>412000</v>
      </c>
      <c r="B4083" s="48" t="s">
        <v>199</v>
      </c>
      <c r="C4083" s="89">
        <f>SUM(C4084:C4094)</f>
        <v>194600</v>
      </c>
      <c r="D4083" s="89">
        <f>SUM(D4084:D4094)</f>
        <v>0</v>
      </c>
    </row>
    <row r="4084" spans="1:4" s="38" customFormat="1" x14ac:dyDescent="0.2">
      <c r="A4084" s="53">
        <v>412100</v>
      </c>
      <c r="B4084" s="46" t="s">
        <v>87</v>
      </c>
      <c r="C4084" s="88">
        <v>3500</v>
      </c>
      <c r="D4084" s="47">
        <v>0</v>
      </c>
    </row>
    <row r="4085" spans="1:4" s="38" customFormat="1" ht="37.5" x14ac:dyDescent="0.2">
      <c r="A4085" s="53">
        <v>412200</v>
      </c>
      <c r="B4085" s="46" t="s">
        <v>208</v>
      </c>
      <c r="C4085" s="88">
        <v>95000</v>
      </c>
      <c r="D4085" s="47">
        <v>0</v>
      </c>
    </row>
    <row r="4086" spans="1:4" s="38" customFormat="1" ht="17.25" customHeight="1" x14ac:dyDescent="0.2">
      <c r="A4086" s="53">
        <v>412300</v>
      </c>
      <c r="B4086" s="46" t="s">
        <v>88</v>
      </c>
      <c r="C4086" s="88">
        <v>8000</v>
      </c>
      <c r="D4086" s="47">
        <v>0</v>
      </c>
    </row>
    <row r="4087" spans="1:4" s="38" customFormat="1" ht="17.25" customHeight="1" x14ac:dyDescent="0.2">
      <c r="A4087" s="53">
        <v>412400</v>
      </c>
      <c r="B4087" s="46" t="s">
        <v>89</v>
      </c>
      <c r="C4087" s="88">
        <v>900</v>
      </c>
      <c r="D4087" s="47">
        <v>0</v>
      </c>
    </row>
    <row r="4088" spans="1:4" s="38" customFormat="1" x14ac:dyDescent="0.2">
      <c r="A4088" s="53">
        <v>412500</v>
      </c>
      <c r="B4088" s="46" t="s">
        <v>90</v>
      </c>
      <c r="C4088" s="88">
        <v>45000</v>
      </c>
      <c r="D4088" s="47">
        <v>0</v>
      </c>
    </row>
    <row r="4089" spans="1:4" s="38" customFormat="1" ht="17.25" customHeight="1" x14ac:dyDescent="0.2">
      <c r="A4089" s="53">
        <v>412600</v>
      </c>
      <c r="B4089" s="46" t="s">
        <v>209</v>
      </c>
      <c r="C4089" s="88">
        <v>10000</v>
      </c>
      <c r="D4089" s="47">
        <v>0</v>
      </c>
    </row>
    <row r="4090" spans="1:4" s="38" customFormat="1" x14ac:dyDescent="0.2">
      <c r="A4090" s="53">
        <v>412700</v>
      </c>
      <c r="B4090" s="46" t="s">
        <v>196</v>
      </c>
      <c r="C4090" s="88">
        <v>20000</v>
      </c>
      <c r="D4090" s="47">
        <v>0</v>
      </c>
    </row>
    <row r="4091" spans="1:4" s="38" customFormat="1" x14ac:dyDescent="0.2">
      <c r="A4091" s="53">
        <v>412900</v>
      </c>
      <c r="B4091" s="83" t="s">
        <v>518</v>
      </c>
      <c r="C4091" s="88">
        <v>400</v>
      </c>
      <c r="D4091" s="47">
        <v>0</v>
      </c>
    </row>
    <row r="4092" spans="1:4" s="38" customFormat="1" x14ac:dyDescent="0.2">
      <c r="A4092" s="53">
        <v>412900</v>
      </c>
      <c r="B4092" s="83" t="s">
        <v>287</v>
      </c>
      <c r="C4092" s="88">
        <v>8500</v>
      </c>
      <c r="D4092" s="47">
        <v>0</v>
      </c>
    </row>
    <row r="4093" spans="1:4" s="38" customFormat="1" ht="37.5" x14ac:dyDescent="0.2">
      <c r="A4093" s="53">
        <v>412900</v>
      </c>
      <c r="B4093" s="83" t="s">
        <v>305</v>
      </c>
      <c r="C4093" s="88">
        <v>3000</v>
      </c>
      <c r="D4093" s="47">
        <v>0</v>
      </c>
    </row>
    <row r="4094" spans="1:4" s="38" customFormat="1" x14ac:dyDescent="0.2">
      <c r="A4094" s="53">
        <v>412900</v>
      </c>
      <c r="B4094" s="83" t="s">
        <v>289</v>
      </c>
      <c r="C4094" s="88">
        <v>300</v>
      </c>
      <c r="D4094" s="47">
        <v>0</v>
      </c>
    </row>
    <row r="4095" spans="1:4" s="49" customFormat="1" ht="19.5" x14ac:dyDescent="0.2">
      <c r="A4095" s="51">
        <v>413000</v>
      </c>
      <c r="B4095" s="48" t="s">
        <v>200</v>
      </c>
      <c r="C4095" s="89">
        <f t="shared" ref="C4095:D4095" si="852">C4096</f>
        <v>300</v>
      </c>
      <c r="D4095" s="89">
        <f t="shared" si="852"/>
        <v>0</v>
      </c>
    </row>
    <row r="4096" spans="1:4" s="38" customFormat="1" x14ac:dyDescent="0.2">
      <c r="A4096" s="53">
        <v>413900</v>
      </c>
      <c r="B4096" s="46" t="s">
        <v>95</v>
      </c>
      <c r="C4096" s="88">
        <v>300</v>
      </c>
      <c r="D4096" s="47">
        <v>0</v>
      </c>
    </row>
    <row r="4097" spans="1:4" s="49" customFormat="1" ht="19.5" x14ac:dyDescent="0.2">
      <c r="A4097" s="51">
        <v>480000</v>
      </c>
      <c r="B4097" s="48" t="s">
        <v>142</v>
      </c>
      <c r="C4097" s="89">
        <f t="shared" ref="C4097:D4098" si="853">C4098</f>
        <v>1000</v>
      </c>
      <c r="D4097" s="89">
        <f t="shared" si="853"/>
        <v>0</v>
      </c>
    </row>
    <row r="4098" spans="1:4" s="49" customFormat="1" ht="19.5" x14ac:dyDescent="0.2">
      <c r="A4098" s="51">
        <v>488000</v>
      </c>
      <c r="B4098" s="48" t="s">
        <v>99</v>
      </c>
      <c r="C4098" s="89">
        <f t="shared" si="853"/>
        <v>1000</v>
      </c>
      <c r="D4098" s="89">
        <f t="shared" si="853"/>
        <v>0</v>
      </c>
    </row>
    <row r="4099" spans="1:4" s="38" customFormat="1" x14ac:dyDescent="0.2">
      <c r="A4099" s="53">
        <v>488100</v>
      </c>
      <c r="B4099" s="46" t="s">
        <v>99</v>
      </c>
      <c r="C4099" s="88">
        <v>1000</v>
      </c>
      <c r="D4099" s="47">
        <v>0</v>
      </c>
    </row>
    <row r="4100" spans="1:4" s="38" customFormat="1" ht="19.5" x14ac:dyDescent="0.2">
      <c r="A4100" s="51">
        <v>510000</v>
      </c>
      <c r="B4100" s="48" t="s">
        <v>146</v>
      </c>
      <c r="C4100" s="89">
        <f>C4107+C4101+C4105+0</f>
        <v>121000</v>
      </c>
      <c r="D4100" s="89">
        <f>D4107+D4101+D4105+0</f>
        <v>0</v>
      </c>
    </row>
    <row r="4101" spans="1:4" s="49" customFormat="1" ht="19.5" x14ac:dyDescent="0.2">
      <c r="A4101" s="51">
        <v>511000</v>
      </c>
      <c r="B4101" s="48" t="s">
        <v>147</v>
      </c>
      <c r="C4101" s="89">
        <f>SUM(C4102:C4104)</f>
        <v>105000</v>
      </c>
      <c r="D4101" s="89">
        <f>SUM(D4102:D4104)</f>
        <v>0</v>
      </c>
    </row>
    <row r="4102" spans="1:4" s="38" customFormat="1" ht="37.5" x14ac:dyDescent="0.2">
      <c r="A4102" s="53">
        <v>511200</v>
      </c>
      <c r="B4102" s="46" t="s">
        <v>149</v>
      </c>
      <c r="C4102" s="88">
        <v>5000</v>
      </c>
      <c r="D4102" s="47">
        <v>0</v>
      </c>
    </row>
    <row r="4103" spans="1:4" s="38" customFormat="1" x14ac:dyDescent="0.2">
      <c r="A4103" s="53">
        <v>511300</v>
      </c>
      <c r="B4103" s="46" t="s">
        <v>150</v>
      </c>
      <c r="C4103" s="88">
        <v>50000</v>
      </c>
      <c r="D4103" s="47">
        <v>0</v>
      </c>
    </row>
    <row r="4104" spans="1:4" s="38" customFormat="1" x14ac:dyDescent="0.2">
      <c r="A4104" s="53">
        <v>511400</v>
      </c>
      <c r="B4104" s="46" t="s">
        <v>151</v>
      </c>
      <c r="C4104" s="88">
        <v>50000</v>
      </c>
      <c r="D4104" s="47">
        <v>0</v>
      </c>
    </row>
    <row r="4105" spans="1:4" s="49" customFormat="1" ht="19.5" x14ac:dyDescent="0.2">
      <c r="A4105" s="51">
        <v>513000</v>
      </c>
      <c r="B4105" s="48" t="s">
        <v>155</v>
      </c>
      <c r="C4105" s="89">
        <f t="shared" ref="C4105:D4105" si="854">C4106</f>
        <v>11000</v>
      </c>
      <c r="D4105" s="89">
        <f t="shared" si="854"/>
        <v>0</v>
      </c>
    </row>
    <row r="4106" spans="1:4" s="38" customFormat="1" x14ac:dyDescent="0.2">
      <c r="A4106" s="53">
        <v>513700</v>
      </c>
      <c r="B4106" s="46" t="s">
        <v>156</v>
      </c>
      <c r="C4106" s="88">
        <v>11000</v>
      </c>
      <c r="D4106" s="47">
        <v>0</v>
      </c>
    </row>
    <row r="4107" spans="1:4" s="38" customFormat="1" ht="39" x14ac:dyDescent="0.2">
      <c r="A4107" s="51">
        <v>516000</v>
      </c>
      <c r="B4107" s="48" t="s">
        <v>157</v>
      </c>
      <c r="C4107" s="89">
        <f t="shared" ref="C4107:D4107" si="855">C4108</f>
        <v>5000</v>
      </c>
      <c r="D4107" s="89">
        <f t="shared" si="855"/>
        <v>0</v>
      </c>
    </row>
    <row r="4108" spans="1:4" s="38" customFormat="1" x14ac:dyDescent="0.2">
      <c r="A4108" s="53">
        <v>516100</v>
      </c>
      <c r="B4108" s="46" t="s">
        <v>157</v>
      </c>
      <c r="C4108" s="88">
        <v>5000</v>
      </c>
      <c r="D4108" s="47">
        <v>0</v>
      </c>
    </row>
    <row r="4109" spans="1:4" s="49" customFormat="1" ht="19.5" x14ac:dyDescent="0.2">
      <c r="A4109" s="51">
        <v>630000</v>
      </c>
      <c r="B4109" s="48" t="s">
        <v>184</v>
      </c>
      <c r="C4109" s="89">
        <f>C4110+0</f>
        <v>35000</v>
      </c>
      <c r="D4109" s="89">
        <f>D4110+0</f>
        <v>0</v>
      </c>
    </row>
    <row r="4110" spans="1:4" s="49" customFormat="1" ht="19.5" x14ac:dyDescent="0.2">
      <c r="A4110" s="51">
        <v>638000</v>
      </c>
      <c r="B4110" s="48" t="s">
        <v>121</v>
      </c>
      <c r="C4110" s="89">
        <f t="shared" ref="C4110:D4110" si="856">C4111</f>
        <v>35000</v>
      </c>
      <c r="D4110" s="89">
        <f t="shared" si="856"/>
        <v>0</v>
      </c>
    </row>
    <row r="4111" spans="1:4" s="38" customFormat="1" x14ac:dyDescent="0.2">
      <c r="A4111" s="53">
        <v>638100</v>
      </c>
      <c r="B4111" s="46" t="s">
        <v>189</v>
      </c>
      <c r="C4111" s="88">
        <v>35000</v>
      </c>
      <c r="D4111" s="47">
        <v>0</v>
      </c>
    </row>
    <row r="4112" spans="1:4" s="38" customFormat="1" x14ac:dyDescent="0.2">
      <c r="A4112" s="92"/>
      <c r="B4112" s="85" t="s">
        <v>222</v>
      </c>
      <c r="C4112" s="91">
        <f>C4077+C4100+C4109+C4097</f>
        <v>2347000</v>
      </c>
      <c r="D4112" s="91">
        <f>D4077+D4100+D4109+D4097</f>
        <v>0</v>
      </c>
    </row>
    <row r="4113" spans="1:4" s="38" customFormat="1" x14ac:dyDescent="0.2">
      <c r="A4113" s="50"/>
      <c r="B4113" s="46"/>
      <c r="C4113" s="88"/>
      <c r="D4113" s="88"/>
    </row>
    <row r="4114" spans="1:4" s="38" customFormat="1" x14ac:dyDescent="0.2">
      <c r="A4114" s="55"/>
      <c r="B4114" s="34"/>
      <c r="C4114" s="88"/>
      <c r="D4114" s="88"/>
    </row>
    <row r="4115" spans="1:4" s="38" customFormat="1" ht="19.5" x14ac:dyDescent="0.2">
      <c r="A4115" s="50" t="s">
        <v>688</v>
      </c>
      <c r="B4115" s="48"/>
      <c r="C4115" s="88"/>
      <c r="D4115" s="88"/>
    </row>
    <row r="4116" spans="1:4" s="38" customFormat="1" ht="19.5" x14ac:dyDescent="0.2">
      <c r="A4116" s="50" t="s">
        <v>241</v>
      </c>
      <c r="B4116" s="48"/>
      <c r="C4116" s="88"/>
      <c r="D4116" s="88"/>
    </row>
    <row r="4117" spans="1:4" s="38" customFormat="1" ht="19.5" x14ac:dyDescent="0.2">
      <c r="A4117" s="50" t="s">
        <v>368</v>
      </c>
      <c r="B4117" s="48"/>
      <c r="C4117" s="88"/>
      <c r="D4117" s="88"/>
    </row>
    <row r="4118" spans="1:4" s="38" customFormat="1" ht="19.5" x14ac:dyDescent="0.2">
      <c r="A4118" s="50" t="s">
        <v>517</v>
      </c>
      <c r="B4118" s="48"/>
      <c r="C4118" s="88"/>
      <c r="D4118" s="88"/>
    </row>
    <row r="4119" spans="1:4" s="38" customFormat="1" x14ac:dyDescent="0.2">
      <c r="A4119" s="50"/>
      <c r="B4119" s="41"/>
      <c r="C4119" s="82"/>
      <c r="D4119" s="82"/>
    </row>
    <row r="4120" spans="1:4" s="38" customFormat="1" ht="20.25" customHeight="1" x14ac:dyDescent="0.2">
      <c r="A4120" s="51">
        <v>410000</v>
      </c>
      <c r="B4120" s="43" t="s">
        <v>83</v>
      </c>
      <c r="C4120" s="89">
        <f>C4121+C4126+C4140+C4138</f>
        <v>76181200</v>
      </c>
      <c r="D4120" s="89">
        <f>D4121+D4126+D4140+D4138</f>
        <v>0</v>
      </c>
    </row>
    <row r="4121" spans="1:4" s="38" customFormat="1" ht="19.5" x14ac:dyDescent="0.2">
      <c r="A4121" s="51">
        <v>411000</v>
      </c>
      <c r="B4121" s="43" t="s">
        <v>194</v>
      </c>
      <c r="C4121" s="89">
        <f t="shared" ref="C4121" si="857">SUM(C4122:C4125)</f>
        <v>1082700</v>
      </c>
      <c r="D4121" s="89">
        <f t="shared" ref="D4121" si="858">SUM(D4122:D4125)</f>
        <v>0</v>
      </c>
    </row>
    <row r="4122" spans="1:4" s="38" customFormat="1" x14ac:dyDescent="0.2">
      <c r="A4122" s="53">
        <v>411100</v>
      </c>
      <c r="B4122" s="46" t="s">
        <v>84</v>
      </c>
      <c r="C4122" s="88">
        <v>1021900</v>
      </c>
      <c r="D4122" s="47">
        <v>0</v>
      </c>
    </row>
    <row r="4123" spans="1:4" s="38" customFormat="1" ht="37.5" x14ac:dyDescent="0.2">
      <c r="A4123" s="53">
        <v>411200</v>
      </c>
      <c r="B4123" s="46" t="s">
        <v>207</v>
      </c>
      <c r="C4123" s="88">
        <v>31300</v>
      </c>
      <c r="D4123" s="47">
        <v>0</v>
      </c>
    </row>
    <row r="4124" spans="1:4" s="38" customFormat="1" ht="37.5" x14ac:dyDescent="0.2">
      <c r="A4124" s="53">
        <v>411300</v>
      </c>
      <c r="B4124" s="46" t="s">
        <v>85</v>
      </c>
      <c r="C4124" s="88">
        <v>22000</v>
      </c>
      <c r="D4124" s="47">
        <v>0</v>
      </c>
    </row>
    <row r="4125" spans="1:4" s="38" customFormat="1" x14ac:dyDescent="0.2">
      <c r="A4125" s="53">
        <v>411400</v>
      </c>
      <c r="B4125" s="46" t="s">
        <v>86</v>
      </c>
      <c r="C4125" s="88">
        <v>7500</v>
      </c>
      <c r="D4125" s="47">
        <v>0</v>
      </c>
    </row>
    <row r="4126" spans="1:4" s="38" customFormat="1" ht="19.5" x14ac:dyDescent="0.2">
      <c r="A4126" s="51">
        <v>412000</v>
      </c>
      <c r="B4126" s="48" t="s">
        <v>199</v>
      </c>
      <c r="C4126" s="89">
        <f>SUM(C4127:C4137)</f>
        <v>98000</v>
      </c>
      <c r="D4126" s="89">
        <f>SUM(D4127:D4137)</f>
        <v>0</v>
      </c>
    </row>
    <row r="4127" spans="1:4" s="38" customFormat="1" x14ac:dyDescent="0.2">
      <c r="A4127" s="53">
        <v>412100</v>
      </c>
      <c r="B4127" s="46" t="s">
        <v>87</v>
      </c>
      <c r="C4127" s="88">
        <v>6500</v>
      </c>
      <c r="D4127" s="47">
        <v>0</v>
      </c>
    </row>
    <row r="4128" spans="1:4" s="38" customFormat="1" ht="37.5" x14ac:dyDescent="0.2">
      <c r="A4128" s="53">
        <v>412200</v>
      </c>
      <c r="B4128" s="46" t="s">
        <v>208</v>
      </c>
      <c r="C4128" s="88">
        <v>45000</v>
      </c>
      <c r="D4128" s="47">
        <v>0</v>
      </c>
    </row>
    <row r="4129" spans="1:4" s="38" customFormat="1" x14ac:dyDescent="0.2">
      <c r="A4129" s="53">
        <v>412300</v>
      </c>
      <c r="B4129" s="46" t="s">
        <v>88</v>
      </c>
      <c r="C4129" s="88">
        <v>14000</v>
      </c>
      <c r="D4129" s="47">
        <v>0</v>
      </c>
    </row>
    <row r="4130" spans="1:4" s="38" customFormat="1" x14ac:dyDescent="0.2">
      <c r="A4130" s="53">
        <v>412500</v>
      </c>
      <c r="B4130" s="46" t="s">
        <v>90</v>
      </c>
      <c r="C4130" s="88">
        <v>3000</v>
      </c>
      <c r="D4130" s="47">
        <v>0</v>
      </c>
    </row>
    <row r="4131" spans="1:4" s="38" customFormat="1" x14ac:dyDescent="0.2">
      <c r="A4131" s="53">
        <v>412600</v>
      </c>
      <c r="B4131" s="46" t="s">
        <v>209</v>
      </c>
      <c r="C4131" s="88">
        <v>16000</v>
      </c>
      <c r="D4131" s="47">
        <v>0</v>
      </c>
    </row>
    <row r="4132" spans="1:4" s="38" customFormat="1" x14ac:dyDescent="0.2">
      <c r="A4132" s="53">
        <v>412700</v>
      </c>
      <c r="B4132" s="46" t="s">
        <v>196</v>
      </c>
      <c r="C4132" s="88">
        <v>8400</v>
      </c>
      <c r="D4132" s="47">
        <v>0</v>
      </c>
    </row>
    <row r="4133" spans="1:4" s="38" customFormat="1" x14ac:dyDescent="0.2">
      <c r="A4133" s="53">
        <v>412900</v>
      </c>
      <c r="B4133" s="83" t="s">
        <v>518</v>
      </c>
      <c r="C4133" s="88">
        <v>500</v>
      </c>
      <c r="D4133" s="47">
        <v>0</v>
      </c>
    </row>
    <row r="4134" spans="1:4" s="38" customFormat="1" x14ac:dyDescent="0.2">
      <c r="A4134" s="53">
        <v>412900</v>
      </c>
      <c r="B4134" s="83" t="s">
        <v>287</v>
      </c>
      <c r="C4134" s="88">
        <v>700</v>
      </c>
      <c r="D4134" s="47">
        <v>0</v>
      </c>
    </row>
    <row r="4135" spans="1:4" s="38" customFormat="1" x14ac:dyDescent="0.2">
      <c r="A4135" s="53">
        <v>412900</v>
      </c>
      <c r="B4135" s="83" t="s">
        <v>304</v>
      </c>
      <c r="C4135" s="88">
        <v>1200</v>
      </c>
      <c r="D4135" s="47">
        <v>0</v>
      </c>
    </row>
    <row r="4136" spans="1:4" s="38" customFormat="1" ht="37.5" x14ac:dyDescent="0.2">
      <c r="A4136" s="53">
        <v>412900</v>
      </c>
      <c r="B4136" s="83" t="s">
        <v>305</v>
      </c>
      <c r="C4136" s="88">
        <v>700</v>
      </c>
      <c r="D4136" s="47">
        <v>0</v>
      </c>
    </row>
    <row r="4137" spans="1:4" s="38" customFormat="1" ht="37.5" x14ac:dyDescent="0.2">
      <c r="A4137" s="53">
        <v>412900</v>
      </c>
      <c r="B4137" s="83" t="s">
        <v>306</v>
      </c>
      <c r="C4137" s="88">
        <v>2000</v>
      </c>
      <c r="D4137" s="47">
        <v>0</v>
      </c>
    </row>
    <row r="4138" spans="1:4" s="49" customFormat="1" ht="19.5" x14ac:dyDescent="0.2">
      <c r="A4138" s="51">
        <v>413000</v>
      </c>
      <c r="B4138" s="48" t="s">
        <v>200</v>
      </c>
      <c r="C4138" s="89">
        <f t="shared" ref="C4138:D4138" si="859">C4139</f>
        <v>500</v>
      </c>
      <c r="D4138" s="89">
        <f t="shared" si="859"/>
        <v>0</v>
      </c>
    </row>
    <row r="4139" spans="1:4" s="38" customFormat="1" x14ac:dyDescent="0.2">
      <c r="A4139" s="53">
        <v>413900</v>
      </c>
      <c r="B4139" s="46" t="s">
        <v>95</v>
      </c>
      <c r="C4139" s="88">
        <v>500</v>
      </c>
      <c r="D4139" s="47">
        <v>0</v>
      </c>
    </row>
    <row r="4140" spans="1:4" s="49" customFormat="1" ht="19.5" x14ac:dyDescent="0.2">
      <c r="A4140" s="51">
        <v>414000</v>
      </c>
      <c r="B4140" s="48" t="s">
        <v>100</v>
      </c>
      <c r="C4140" s="89">
        <f t="shared" ref="C4140:D4140" si="860">SUM(C4141:C4141)</f>
        <v>75000000</v>
      </c>
      <c r="D4140" s="89">
        <f t="shared" si="860"/>
        <v>0</v>
      </c>
    </row>
    <row r="4141" spans="1:4" s="38" customFormat="1" x14ac:dyDescent="0.2">
      <c r="A4141" s="53">
        <v>414100</v>
      </c>
      <c r="B4141" s="46" t="s">
        <v>428</v>
      </c>
      <c r="C4141" s="88">
        <v>75000000</v>
      </c>
      <c r="D4141" s="47">
        <v>0</v>
      </c>
    </row>
    <row r="4142" spans="1:4" s="38" customFormat="1" ht="19.5" x14ac:dyDescent="0.2">
      <c r="A4142" s="51">
        <v>510000</v>
      </c>
      <c r="B4142" s="48" t="s">
        <v>146</v>
      </c>
      <c r="C4142" s="89">
        <f t="shared" ref="C4142" si="861">C4143+C4145</f>
        <v>5000</v>
      </c>
      <c r="D4142" s="89">
        <f t="shared" ref="D4142" si="862">D4143+D4145</f>
        <v>0</v>
      </c>
    </row>
    <row r="4143" spans="1:4" s="38" customFormat="1" ht="19.5" x14ac:dyDescent="0.2">
      <c r="A4143" s="51">
        <v>511000</v>
      </c>
      <c r="B4143" s="48" t="s">
        <v>147</v>
      </c>
      <c r="C4143" s="89">
        <f t="shared" ref="C4143:D4143" si="863">SUM(C4144:C4144)</f>
        <v>3000</v>
      </c>
      <c r="D4143" s="89">
        <f t="shared" si="863"/>
        <v>0</v>
      </c>
    </row>
    <row r="4144" spans="1:4" s="38" customFormat="1" x14ac:dyDescent="0.2">
      <c r="A4144" s="53">
        <v>511300</v>
      </c>
      <c r="B4144" s="46" t="s">
        <v>150</v>
      </c>
      <c r="C4144" s="88">
        <v>3000</v>
      </c>
      <c r="D4144" s="47">
        <v>0</v>
      </c>
    </row>
    <row r="4145" spans="1:4" s="49" customFormat="1" ht="39" x14ac:dyDescent="0.2">
      <c r="A4145" s="51">
        <v>516000</v>
      </c>
      <c r="B4145" s="48" t="s">
        <v>157</v>
      </c>
      <c r="C4145" s="89">
        <f t="shared" ref="C4145:D4145" si="864">C4146</f>
        <v>2000</v>
      </c>
      <c r="D4145" s="89">
        <f t="shared" si="864"/>
        <v>0</v>
      </c>
    </row>
    <row r="4146" spans="1:4" s="38" customFormat="1" x14ac:dyDescent="0.2">
      <c r="A4146" s="53">
        <v>516100</v>
      </c>
      <c r="B4146" s="46" t="s">
        <v>157</v>
      </c>
      <c r="C4146" s="88">
        <v>2000</v>
      </c>
      <c r="D4146" s="47">
        <v>0</v>
      </c>
    </row>
    <row r="4147" spans="1:4" s="49" customFormat="1" ht="19.5" x14ac:dyDescent="0.2">
      <c r="A4147" s="51">
        <v>630000</v>
      </c>
      <c r="B4147" s="48" t="s">
        <v>184</v>
      </c>
      <c r="C4147" s="89">
        <f t="shared" ref="C4147:D4148" si="865">C4148</f>
        <v>80000</v>
      </c>
      <c r="D4147" s="89">
        <f t="shared" si="865"/>
        <v>0</v>
      </c>
    </row>
    <row r="4148" spans="1:4" s="49" customFormat="1" ht="19.5" x14ac:dyDescent="0.2">
      <c r="A4148" s="51">
        <v>638000</v>
      </c>
      <c r="B4148" s="48" t="s">
        <v>121</v>
      </c>
      <c r="C4148" s="89">
        <f t="shared" si="865"/>
        <v>80000</v>
      </c>
      <c r="D4148" s="89">
        <f t="shared" si="865"/>
        <v>0</v>
      </c>
    </row>
    <row r="4149" spans="1:4" s="38" customFormat="1" x14ac:dyDescent="0.2">
      <c r="A4149" s="53">
        <v>638100</v>
      </c>
      <c r="B4149" s="46" t="s">
        <v>189</v>
      </c>
      <c r="C4149" s="88">
        <v>80000</v>
      </c>
      <c r="D4149" s="47">
        <v>0</v>
      </c>
    </row>
    <row r="4150" spans="1:4" s="38" customFormat="1" x14ac:dyDescent="0.2">
      <c r="A4150" s="92"/>
      <c r="B4150" s="85" t="s">
        <v>222</v>
      </c>
      <c r="C4150" s="91">
        <f>C4120+C4142+C4147</f>
        <v>76266200</v>
      </c>
      <c r="D4150" s="91">
        <f>D4120+D4142+D4147</f>
        <v>0</v>
      </c>
    </row>
    <row r="4151" spans="1:4" s="38" customFormat="1" x14ac:dyDescent="0.2">
      <c r="A4151" s="57"/>
      <c r="B4151" s="34"/>
      <c r="C4151" s="88"/>
      <c r="D4151" s="88"/>
    </row>
    <row r="4152" spans="1:4" s="38" customFormat="1" x14ac:dyDescent="0.2">
      <c r="A4152" s="55"/>
      <c r="B4152" s="34"/>
      <c r="C4152" s="88"/>
      <c r="D4152" s="88"/>
    </row>
    <row r="4153" spans="1:4" s="38" customFormat="1" ht="19.5" x14ac:dyDescent="0.2">
      <c r="A4153" s="50" t="s">
        <v>689</v>
      </c>
      <c r="B4153" s="48"/>
      <c r="C4153" s="88"/>
      <c r="D4153" s="88"/>
    </row>
    <row r="4154" spans="1:4" s="38" customFormat="1" ht="19.5" x14ac:dyDescent="0.2">
      <c r="A4154" s="50" t="s">
        <v>242</v>
      </c>
      <c r="B4154" s="48"/>
      <c r="C4154" s="88"/>
      <c r="D4154" s="88"/>
    </row>
    <row r="4155" spans="1:4" s="38" customFormat="1" ht="19.5" x14ac:dyDescent="0.2">
      <c r="A4155" s="50" t="s">
        <v>364</v>
      </c>
      <c r="B4155" s="48"/>
      <c r="C4155" s="88"/>
      <c r="D4155" s="88"/>
    </row>
    <row r="4156" spans="1:4" s="38" customFormat="1" ht="19.5" x14ac:dyDescent="0.2">
      <c r="A4156" s="50" t="s">
        <v>517</v>
      </c>
      <c r="B4156" s="48"/>
      <c r="C4156" s="88"/>
      <c r="D4156" s="88"/>
    </row>
    <row r="4157" spans="1:4" s="38" customFormat="1" x14ac:dyDescent="0.2">
      <c r="A4157" s="50"/>
      <c r="B4157" s="41"/>
      <c r="C4157" s="82"/>
      <c r="D4157" s="82"/>
    </row>
    <row r="4158" spans="1:4" s="38" customFormat="1" ht="19.5" x14ac:dyDescent="0.2">
      <c r="A4158" s="51">
        <v>410000</v>
      </c>
      <c r="B4158" s="43" t="s">
        <v>83</v>
      </c>
      <c r="C4158" s="89">
        <f>C4159+C4164+C4176+C4180+0</f>
        <v>24631500</v>
      </c>
      <c r="D4158" s="89">
        <f>D4159+D4164+D4176+D4180+0</f>
        <v>0</v>
      </c>
    </row>
    <row r="4159" spans="1:4" s="38" customFormat="1" ht="19.5" x14ac:dyDescent="0.2">
      <c r="A4159" s="51">
        <v>411000</v>
      </c>
      <c r="B4159" s="43" t="s">
        <v>194</v>
      </c>
      <c r="C4159" s="89">
        <f t="shared" ref="C4159" si="866">SUM(C4160:C4163)</f>
        <v>1450200</v>
      </c>
      <c r="D4159" s="89">
        <f t="shared" ref="D4159" si="867">SUM(D4160:D4163)</f>
        <v>0</v>
      </c>
    </row>
    <row r="4160" spans="1:4" s="38" customFormat="1" x14ac:dyDescent="0.2">
      <c r="A4160" s="53">
        <v>411100</v>
      </c>
      <c r="B4160" s="46" t="s">
        <v>84</v>
      </c>
      <c r="C4160" s="88">
        <v>1400400</v>
      </c>
      <c r="D4160" s="47">
        <v>0</v>
      </c>
    </row>
    <row r="4161" spans="1:4" s="38" customFormat="1" ht="37.5" x14ac:dyDescent="0.2">
      <c r="A4161" s="53">
        <v>411200</v>
      </c>
      <c r="B4161" s="46" t="s">
        <v>207</v>
      </c>
      <c r="C4161" s="88">
        <v>40000</v>
      </c>
      <c r="D4161" s="47">
        <v>0</v>
      </c>
    </row>
    <row r="4162" spans="1:4" s="38" customFormat="1" ht="37.5" x14ac:dyDescent="0.2">
      <c r="A4162" s="53">
        <v>411300</v>
      </c>
      <c r="B4162" s="46" t="s">
        <v>85</v>
      </c>
      <c r="C4162" s="88">
        <v>5000</v>
      </c>
      <c r="D4162" s="47">
        <v>0</v>
      </c>
    </row>
    <row r="4163" spans="1:4" s="38" customFormat="1" x14ac:dyDescent="0.2">
      <c r="A4163" s="53">
        <v>411400</v>
      </c>
      <c r="B4163" s="46" t="s">
        <v>86</v>
      </c>
      <c r="C4163" s="88">
        <v>4800</v>
      </c>
      <c r="D4163" s="47">
        <v>0</v>
      </c>
    </row>
    <row r="4164" spans="1:4" s="38" customFormat="1" ht="19.5" x14ac:dyDescent="0.2">
      <c r="A4164" s="51">
        <v>412000</v>
      </c>
      <c r="B4164" s="48" t="s">
        <v>199</v>
      </c>
      <c r="C4164" s="89">
        <f>SUM(C4165:C4175)</f>
        <v>138300</v>
      </c>
      <c r="D4164" s="89">
        <f>SUM(D4165:D4175)</f>
        <v>0</v>
      </c>
    </row>
    <row r="4165" spans="1:4" s="38" customFormat="1" x14ac:dyDescent="0.2">
      <c r="A4165" s="53">
        <v>412100</v>
      </c>
      <c r="B4165" s="46" t="s">
        <v>87</v>
      </c>
      <c r="C4165" s="88">
        <v>5100</v>
      </c>
      <c r="D4165" s="47">
        <v>0</v>
      </c>
    </row>
    <row r="4166" spans="1:4" s="38" customFormat="1" ht="37.5" x14ac:dyDescent="0.2">
      <c r="A4166" s="53">
        <v>412200</v>
      </c>
      <c r="B4166" s="46" t="s">
        <v>208</v>
      </c>
      <c r="C4166" s="88">
        <v>18200</v>
      </c>
      <c r="D4166" s="47">
        <v>0</v>
      </c>
    </row>
    <row r="4167" spans="1:4" s="38" customFormat="1" x14ac:dyDescent="0.2">
      <c r="A4167" s="53">
        <v>412300</v>
      </c>
      <c r="B4167" s="46" t="s">
        <v>88</v>
      </c>
      <c r="C4167" s="88">
        <v>11000</v>
      </c>
      <c r="D4167" s="47">
        <v>0</v>
      </c>
    </row>
    <row r="4168" spans="1:4" s="38" customFormat="1" x14ac:dyDescent="0.2">
      <c r="A4168" s="53">
        <v>412500</v>
      </c>
      <c r="B4168" s="46" t="s">
        <v>90</v>
      </c>
      <c r="C4168" s="88">
        <v>12000</v>
      </c>
      <c r="D4168" s="47">
        <v>0</v>
      </c>
    </row>
    <row r="4169" spans="1:4" s="38" customFormat="1" x14ac:dyDescent="0.2">
      <c r="A4169" s="53">
        <v>412600</v>
      </c>
      <c r="B4169" s="46" t="s">
        <v>209</v>
      </c>
      <c r="C4169" s="88">
        <v>30000</v>
      </c>
      <c r="D4169" s="47">
        <v>0</v>
      </c>
    </row>
    <row r="4170" spans="1:4" s="38" customFormat="1" x14ac:dyDescent="0.2">
      <c r="A4170" s="53">
        <v>412700</v>
      </c>
      <c r="B4170" s="46" t="s">
        <v>196</v>
      </c>
      <c r="C4170" s="88">
        <v>41000</v>
      </c>
      <c r="D4170" s="47">
        <v>0</v>
      </c>
    </row>
    <row r="4171" spans="1:4" s="38" customFormat="1" x14ac:dyDescent="0.2">
      <c r="A4171" s="53">
        <v>412900</v>
      </c>
      <c r="B4171" s="83" t="s">
        <v>518</v>
      </c>
      <c r="C4171" s="88">
        <v>1000</v>
      </c>
      <c r="D4171" s="47">
        <v>0</v>
      </c>
    </row>
    <row r="4172" spans="1:4" s="38" customFormat="1" x14ac:dyDescent="0.2">
      <c r="A4172" s="53">
        <v>412900</v>
      </c>
      <c r="B4172" s="83" t="s">
        <v>287</v>
      </c>
      <c r="C4172" s="88">
        <v>10000</v>
      </c>
      <c r="D4172" s="47">
        <v>0</v>
      </c>
    </row>
    <row r="4173" spans="1:4" s="38" customFormat="1" x14ac:dyDescent="0.2">
      <c r="A4173" s="53">
        <v>412900</v>
      </c>
      <c r="B4173" s="83" t="s">
        <v>304</v>
      </c>
      <c r="C4173" s="88">
        <v>4000</v>
      </c>
      <c r="D4173" s="47">
        <v>0</v>
      </c>
    </row>
    <row r="4174" spans="1:4" s="38" customFormat="1" ht="37.5" x14ac:dyDescent="0.2">
      <c r="A4174" s="53">
        <v>412900</v>
      </c>
      <c r="B4174" s="83" t="s">
        <v>305</v>
      </c>
      <c r="C4174" s="88">
        <v>3000</v>
      </c>
      <c r="D4174" s="47">
        <v>0</v>
      </c>
    </row>
    <row r="4175" spans="1:4" s="38" customFormat="1" ht="37.5" x14ac:dyDescent="0.2">
      <c r="A4175" s="53">
        <v>412900</v>
      </c>
      <c r="B4175" s="46" t="s">
        <v>306</v>
      </c>
      <c r="C4175" s="88">
        <v>3000</v>
      </c>
      <c r="D4175" s="47">
        <v>0</v>
      </c>
    </row>
    <row r="4176" spans="1:4" s="38" customFormat="1" ht="19.5" x14ac:dyDescent="0.2">
      <c r="A4176" s="51">
        <v>414000</v>
      </c>
      <c r="B4176" s="48" t="s">
        <v>100</v>
      </c>
      <c r="C4176" s="89">
        <f>SUM(C4177:C4179)</f>
        <v>22900000</v>
      </c>
      <c r="D4176" s="89">
        <f>SUM(D4177:D4179)</f>
        <v>0</v>
      </c>
    </row>
    <row r="4177" spans="1:4" s="38" customFormat="1" x14ac:dyDescent="0.2">
      <c r="A4177" s="53">
        <v>414100</v>
      </c>
      <c r="B4177" s="46" t="s">
        <v>429</v>
      </c>
      <c r="C4177" s="88">
        <v>20000000</v>
      </c>
      <c r="D4177" s="47">
        <v>0</v>
      </c>
    </row>
    <row r="4178" spans="1:4" s="38" customFormat="1" x14ac:dyDescent="0.2">
      <c r="A4178" s="53">
        <v>414100</v>
      </c>
      <c r="B4178" s="46" t="s">
        <v>430</v>
      </c>
      <c r="C4178" s="88">
        <v>1900000</v>
      </c>
      <c r="D4178" s="47">
        <v>0</v>
      </c>
    </row>
    <row r="4179" spans="1:4" s="38" customFormat="1" x14ac:dyDescent="0.2">
      <c r="A4179" s="53">
        <v>414100</v>
      </c>
      <c r="B4179" s="46" t="s">
        <v>690</v>
      </c>
      <c r="C4179" s="88">
        <v>1000000</v>
      </c>
      <c r="D4179" s="47">
        <v>0</v>
      </c>
    </row>
    <row r="4180" spans="1:4" s="93" customFormat="1" ht="19.5" x14ac:dyDescent="0.2">
      <c r="A4180" s="51">
        <v>415000</v>
      </c>
      <c r="B4180" s="48" t="s">
        <v>47</v>
      </c>
      <c r="C4180" s="89">
        <f>SUM(C4181:C4182)</f>
        <v>143000</v>
      </c>
      <c r="D4180" s="89">
        <f>SUM(D4181:D4182)</f>
        <v>0</v>
      </c>
    </row>
    <row r="4181" spans="1:4" s="38" customFormat="1" x14ac:dyDescent="0.2">
      <c r="A4181" s="53">
        <v>415200</v>
      </c>
      <c r="B4181" s="46" t="s">
        <v>255</v>
      </c>
      <c r="C4181" s="88">
        <v>20000</v>
      </c>
      <c r="D4181" s="47">
        <v>0</v>
      </c>
    </row>
    <row r="4182" spans="1:4" s="38" customFormat="1" ht="40.5" customHeight="1" x14ac:dyDescent="0.2">
      <c r="A4182" s="53">
        <v>415200</v>
      </c>
      <c r="B4182" s="46" t="s">
        <v>501</v>
      </c>
      <c r="C4182" s="88">
        <v>123000</v>
      </c>
      <c r="D4182" s="47">
        <v>0</v>
      </c>
    </row>
    <row r="4183" spans="1:4" s="49" customFormat="1" ht="19.5" x14ac:dyDescent="0.2">
      <c r="A4183" s="51">
        <v>480000</v>
      </c>
      <c r="B4183" s="48" t="s">
        <v>142</v>
      </c>
      <c r="C4183" s="89">
        <f>C4184+0</f>
        <v>0</v>
      </c>
      <c r="D4183" s="89">
        <f>D4184+0</f>
        <v>0</v>
      </c>
    </row>
    <row r="4184" spans="1:4" s="49" customFormat="1" ht="19.5" x14ac:dyDescent="0.2">
      <c r="A4184" s="51">
        <v>488000</v>
      </c>
      <c r="B4184" s="48" t="s">
        <v>99</v>
      </c>
      <c r="C4184" s="89">
        <f t="shared" ref="C4184" si="868">C4185</f>
        <v>0</v>
      </c>
      <c r="D4184" s="89">
        <f>D4185</f>
        <v>0</v>
      </c>
    </row>
    <row r="4185" spans="1:4" s="38" customFormat="1" x14ac:dyDescent="0.2">
      <c r="A4185" s="53">
        <v>488100</v>
      </c>
      <c r="B4185" s="46" t="s">
        <v>99</v>
      </c>
      <c r="C4185" s="88">
        <v>0</v>
      </c>
      <c r="D4185" s="47">
        <v>0</v>
      </c>
    </row>
    <row r="4186" spans="1:4" s="38" customFormat="1" ht="19.5" x14ac:dyDescent="0.2">
      <c r="A4186" s="51">
        <v>510000</v>
      </c>
      <c r="B4186" s="48" t="s">
        <v>146</v>
      </c>
      <c r="C4186" s="89">
        <f>C4187+C4189</f>
        <v>10000</v>
      </c>
      <c r="D4186" s="89">
        <f>D4187+D4189</f>
        <v>0</v>
      </c>
    </row>
    <row r="4187" spans="1:4" s="38" customFormat="1" ht="19.5" x14ac:dyDescent="0.2">
      <c r="A4187" s="51">
        <v>511000</v>
      </c>
      <c r="B4187" s="48" t="s">
        <v>147</v>
      </c>
      <c r="C4187" s="89">
        <f>SUM(C4188:C4188)</f>
        <v>5000</v>
      </c>
      <c r="D4187" s="89">
        <f>SUM(D4188:D4188)</f>
        <v>0</v>
      </c>
    </row>
    <row r="4188" spans="1:4" s="38" customFormat="1" x14ac:dyDescent="0.2">
      <c r="A4188" s="53">
        <v>511300</v>
      </c>
      <c r="B4188" s="46" t="s">
        <v>150</v>
      </c>
      <c r="C4188" s="88">
        <v>5000</v>
      </c>
      <c r="D4188" s="47">
        <v>0</v>
      </c>
    </row>
    <row r="4189" spans="1:4" s="49" customFormat="1" ht="39" x14ac:dyDescent="0.2">
      <c r="A4189" s="51">
        <v>516000</v>
      </c>
      <c r="B4189" s="48" t="s">
        <v>157</v>
      </c>
      <c r="C4189" s="89">
        <f t="shared" ref="C4189:D4189" si="869">SUM(C4190)</f>
        <v>5000</v>
      </c>
      <c r="D4189" s="89">
        <f t="shared" si="869"/>
        <v>0</v>
      </c>
    </row>
    <row r="4190" spans="1:4" s="38" customFormat="1" x14ac:dyDescent="0.2">
      <c r="A4190" s="53">
        <v>516100</v>
      </c>
      <c r="B4190" s="46" t="s">
        <v>157</v>
      </c>
      <c r="C4190" s="88">
        <v>5000</v>
      </c>
      <c r="D4190" s="47">
        <v>0</v>
      </c>
    </row>
    <row r="4191" spans="1:4" s="49" customFormat="1" ht="19.5" x14ac:dyDescent="0.2">
      <c r="A4191" s="51">
        <v>630000</v>
      </c>
      <c r="B4191" s="48" t="s">
        <v>184</v>
      </c>
      <c r="C4191" s="89">
        <f>0+C4192</f>
        <v>15000</v>
      </c>
      <c r="D4191" s="89">
        <f>0+D4192</f>
        <v>0</v>
      </c>
    </row>
    <row r="4192" spans="1:4" s="49" customFormat="1" ht="19.5" x14ac:dyDescent="0.2">
      <c r="A4192" s="51">
        <v>638000</v>
      </c>
      <c r="B4192" s="48" t="s">
        <v>121</v>
      </c>
      <c r="C4192" s="89">
        <f t="shared" ref="C4192:D4192" si="870">C4193</f>
        <v>15000</v>
      </c>
      <c r="D4192" s="89">
        <f t="shared" si="870"/>
        <v>0</v>
      </c>
    </row>
    <row r="4193" spans="1:4" s="38" customFormat="1" x14ac:dyDescent="0.2">
      <c r="A4193" s="53">
        <v>638100</v>
      </c>
      <c r="B4193" s="46" t="s">
        <v>189</v>
      </c>
      <c r="C4193" s="88">
        <v>15000</v>
      </c>
      <c r="D4193" s="47">
        <v>0</v>
      </c>
    </row>
    <row r="4194" spans="1:4" s="38" customFormat="1" x14ac:dyDescent="0.2">
      <c r="A4194" s="92"/>
      <c r="B4194" s="85" t="s">
        <v>222</v>
      </c>
      <c r="C4194" s="91">
        <f>C4158+C4186+C4191+C4183</f>
        <v>24656500</v>
      </c>
      <c r="D4194" s="91">
        <f>D4158+D4186+D4191+D4183</f>
        <v>0</v>
      </c>
    </row>
    <row r="4195" spans="1:4" s="38" customFormat="1" x14ac:dyDescent="0.2">
      <c r="A4195" s="33"/>
      <c r="B4195" s="46"/>
      <c r="C4195" s="88"/>
      <c r="D4195" s="88"/>
    </row>
    <row r="4196" spans="1:4" s="38" customFormat="1" x14ac:dyDescent="0.2">
      <c r="A4196" s="55"/>
      <c r="B4196" s="34"/>
      <c r="C4196" s="82"/>
      <c r="D4196" s="82"/>
    </row>
    <row r="4197" spans="1:4" s="38" customFormat="1" ht="19.5" x14ac:dyDescent="0.2">
      <c r="A4197" s="50" t="s">
        <v>691</v>
      </c>
      <c r="B4197" s="48"/>
      <c r="C4197" s="88"/>
      <c r="D4197" s="88"/>
    </row>
    <row r="4198" spans="1:4" s="38" customFormat="1" ht="19.5" x14ac:dyDescent="0.2">
      <c r="A4198" s="50" t="s">
        <v>242</v>
      </c>
      <c r="B4198" s="48"/>
      <c r="C4198" s="88"/>
      <c r="D4198" s="88"/>
    </row>
    <row r="4199" spans="1:4" s="38" customFormat="1" ht="19.5" x14ac:dyDescent="0.2">
      <c r="A4199" s="50" t="s">
        <v>368</v>
      </c>
      <c r="B4199" s="48"/>
      <c r="C4199" s="88"/>
      <c r="D4199" s="88"/>
    </row>
    <row r="4200" spans="1:4" s="38" customFormat="1" ht="19.5" x14ac:dyDescent="0.2">
      <c r="A4200" s="50" t="s">
        <v>517</v>
      </c>
      <c r="B4200" s="48"/>
      <c r="C4200" s="88"/>
      <c r="D4200" s="88"/>
    </row>
    <row r="4201" spans="1:4" s="38" customFormat="1" x14ac:dyDescent="0.2">
      <c r="A4201" s="50"/>
      <c r="B4201" s="41"/>
      <c r="C4201" s="82"/>
      <c r="D4201" s="82"/>
    </row>
    <row r="4202" spans="1:4" s="38" customFormat="1" ht="19.5" x14ac:dyDescent="0.2">
      <c r="A4202" s="51">
        <v>410000</v>
      </c>
      <c r="B4202" s="43" t="s">
        <v>83</v>
      </c>
      <c r="C4202" s="89">
        <f>C4203+C4208+C4220</f>
        <v>525600</v>
      </c>
      <c r="D4202" s="89">
        <f>D4203+D4208+D4220</f>
        <v>287700</v>
      </c>
    </row>
    <row r="4203" spans="1:4" s="38" customFormat="1" ht="19.5" x14ac:dyDescent="0.2">
      <c r="A4203" s="51">
        <v>411000</v>
      </c>
      <c r="B4203" s="43" t="s">
        <v>194</v>
      </c>
      <c r="C4203" s="89">
        <f t="shared" ref="C4203" si="871">SUM(C4204:C4207)</f>
        <v>407800</v>
      </c>
      <c r="D4203" s="89">
        <f t="shared" ref="D4203" si="872">SUM(D4204:D4207)</f>
        <v>0</v>
      </c>
    </row>
    <row r="4204" spans="1:4" s="38" customFormat="1" x14ac:dyDescent="0.2">
      <c r="A4204" s="53">
        <v>411100</v>
      </c>
      <c r="B4204" s="46" t="s">
        <v>84</v>
      </c>
      <c r="C4204" s="88">
        <v>363000</v>
      </c>
      <c r="D4204" s="47">
        <v>0</v>
      </c>
    </row>
    <row r="4205" spans="1:4" s="38" customFormat="1" ht="37.5" x14ac:dyDescent="0.2">
      <c r="A4205" s="53">
        <v>411200</v>
      </c>
      <c r="B4205" s="46" t="s">
        <v>207</v>
      </c>
      <c r="C4205" s="88">
        <v>32200</v>
      </c>
      <c r="D4205" s="47">
        <v>0</v>
      </c>
    </row>
    <row r="4206" spans="1:4" s="38" customFormat="1" ht="60.75" customHeight="1" x14ac:dyDescent="0.2">
      <c r="A4206" s="53">
        <v>411300</v>
      </c>
      <c r="B4206" s="46" t="s">
        <v>85</v>
      </c>
      <c r="C4206" s="88">
        <v>1300</v>
      </c>
      <c r="D4206" s="47">
        <v>0</v>
      </c>
    </row>
    <row r="4207" spans="1:4" s="38" customFormat="1" x14ac:dyDescent="0.2">
      <c r="A4207" s="53">
        <v>411400</v>
      </c>
      <c r="B4207" s="46" t="s">
        <v>86</v>
      </c>
      <c r="C4207" s="88">
        <v>11300</v>
      </c>
      <c r="D4207" s="47">
        <v>0</v>
      </c>
    </row>
    <row r="4208" spans="1:4" s="38" customFormat="1" ht="19.5" x14ac:dyDescent="0.2">
      <c r="A4208" s="51">
        <v>412000</v>
      </c>
      <c r="B4208" s="48" t="s">
        <v>199</v>
      </c>
      <c r="C4208" s="89">
        <f>SUM(C4209:C4219)</f>
        <v>117800</v>
      </c>
      <c r="D4208" s="89">
        <f>SUM(D4209:D4219)</f>
        <v>267800</v>
      </c>
    </row>
    <row r="4209" spans="1:4" s="38" customFormat="1" x14ac:dyDescent="0.2">
      <c r="A4209" s="53">
        <v>412100</v>
      </c>
      <c r="B4209" s="46" t="s">
        <v>87</v>
      </c>
      <c r="C4209" s="88">
        <v>800</v>
      </c>
      <c r="D4209" s="47">
        <v>0</v>
      </c>
    </row>
    <row r="4210" spans="1:4" s="38" customFormat="1" ht="37.5" x14ac:dyDescent="0.2">
      <c r="A4210" s="53">
        <v>412200</v>
      </c>
      <c r="B4210" s="46" t="s">
        <v>208</v>
      </c>
      <c r="C4210" s="88">
        <v>19300</v>
      </c>
      <c r="D4210" s="47">
        <v>0</v>
      </c>
    </row>
    <row r="4211" spans="1:4" s="38" customFormat="1" x14ac:dyDescent="0.2">
      <c r="A4211" s="53">
        <v>412300</v>
      </c>
      <c r="B4211" s="46" t="s">
        <v>88</v>
      </c>
      <c r="C4211" s="88">
        <v>4400</v>
      </c>
      <c r="D4211" s="47">
        <v>0</v>
      </c>
    </row>
    <row r="4212" spans="1:4" s="38" customFormat="1" x14ac:dyDescent="0.2">
      <c r="A4212" s="53">
        <v>412500</v>
      </c>
      <c r="B4212" s="46" t="s">
        <v>90</v>
      </c>
      <c r="C4212" s="88">
        <v>1500</v>
      </c>
      <c r="D4212" s="47">
        <v>0</v>
      </c>
    </row>
    <row r="4213" spans="1:4" s="38" customFormat="1" x14ac:dyDescent="0.2">
      <c r="A4213" s="53">
        <v>412600</v>
      </c>
      <c r="B4213" s="46" t="s">
        <v>209</v>
      </c>
      <c r="C4213" s="88">
        <v>5000</v>
      </c>
      <c r="D4213" s="47">
        <v>0</v>
      </c>
    </row>
    <row r="4214" spans="1:4" s="38" customFormat="1" x14ac:dyDescent="0.2">
      <c r="A4214" s="53">
        <v>412700</v>
      </c>
      <c r="B4214" s="46" t="s">
        <v>196</v>
      </c>
      <c r="C4214" s="88">
        <v>70000</v>
      </c>
      <c r="D4214" s="88">
        <v>261100</v>
      </c>
    </row>
    <row r="4215" spans="1:4" s="38" customFormat="1" x14ac:dyDescent="0.2">
      <c r="A4215" s="53">
        <v>412900</v>
      </c>
      <c r="B4215" s="83" t="s">
        <v>518</v>
      </c>
      <c r="C4215" s="88">
        <v>500</v>
      </c>
      <c r="D4215" s="47">
        <v>0</v>
      </c>
    </row>
    <row r="4216" spans="1:4" s="38" customFormat="1" x14ac:dyDescent="0.2">
      <c r="A4216" s="53">
        <v>412900</v>
      </c>
      <c r="B4216" s="83" t="s">
        <v>287</v>
      </c>
      <c r="C4216" s="88">
        <v>13000</v>
      </c>
      <c r="D4216" s="88">
        <v>5700</v>
      </c>
    </row>
    <row r="4217" spans="1:4" s="38" customFormat="1" x14ac:dyDescent="0.2">
      <c r="A4217" s="53">
        <v>412900</v>
      </c>
      <c r="B4217" s="83" t="s">
        <v>304</v>
      </c>
      <c r="C4217" s="88">
        <v>1200</v>
      </c>
      <c r="D4217" s="88">
        <v>1000</v>
      </c>
    </row>
    <row r="4218" spans="1:4" s="38" customFormat="1" ht="37.5" x14ac:dyDescent="0.2">
      <c r="A4218" s="53">
        <v>412900</v>
      </c>
      <c r="B4218" s="83" t="s">
        <v>305</v>
      </c>
      <c r="C4218" s="88">
        <v>1500</v>
      </c>
      <c r="D4218" s="47">
        <v>0</v>
      </c>
    </row>
    <row r="4219" spans="1:4" s="38" customFormat="1" ht="37.5" x14ac:dyDescent="0.2">
      <c r="A4219" s="53">
        <v>412900</v>
      </c>
      <c r="B4219" s="83" t="s">
        <v>306</v>
      </c>
      <c r="C4219" s="88">
        <v>600</v>
      </c>
      <c r="D4219" s="47">
        <v>0</v>
      </c>
    </row>
    <row r="4220" spans="1:4" s="49" customFormat="1" ht="19.5" x14ac:dyDescent="0.2">
      <c r="A4220" s="51">
        <v>415000</v>
      </c>
      <c r="B4220" s="48" t="s">
        <v>47</v>
      </c>
      <c r="C4220" s="89">
        <f t="shared" ref="C4220:D4220" si="873">C4221</f>
        <v>0</v>
      </c>
      <c r="D4220" s="89">
        <f t="shared" si="873"/>
        <v>19900</v>
      </c>
    </row>
    <row r="4221" spans="1:4" s="38" customFormat="1" x14ac:dyDescent="0.2">
      <c r="A4221" s="53">
        <v>415200</v>
      </c>
      <c r="B4221" s="46" t="s">
        <v>63</v>
      </c>
      <c r="C4221" s="88">
        <v>0</v>
      </c>
      <c r="D4221" s="88">
        <v>19900</v>
      </c>
    </row>
    <row r="4222" spans="1:4" s="38" customFormat="1" ht="19.5" x14ac:dyDescent="0.2">
      <c r="A4222" s="51">
        <v>480000</v>
      </c>
      <c r="B4222" s="48" t="s">
        <v>142</v>
      </c>
      <c r="C4222" s="89">
        <f t="shared" ref="C4222:D4222" si="874">C4223+C4225</f>
        <v>0</v>
      </c>
      <c r="D4222" s="89">
        <f t="shared" si="874"/>
        <v>790000</v>
      </c>
    </row>
    <row r="4223" spans="1:4" s="38" customFormat="1" ht="19.5" x14ac:dyDescent="0.2">
      <c r="A4223" s="51">
        <v>487000</v>
      </c>
      <c r="B4223" s="48" t="s">
        <v>193</v>
      </c>
      <c r="C4223" s="89">
        <f t="shared" ref="C4223:D4223" si="875">C4224</f>
        <v>0</v>
      </c>
      <c r="D4223" s="89">
        <f t="shared" si="875"/>
        <v>300000</v>
      </c>
    </row>
    <row r="4224" spans="1:4" s="38" customFormat="1" x14ac:dyDescent="0.2">
      <c r="A4224" s="53">
        <v>487300</v>
      </c>
      <c r="B4224" s="46" t="s">
        <v>143</v>
      </c>
      <c r="C4224" s="88">
        <v>0</v>
      </c>
      <c r="D4224" s="88">
        <v>300000</v>
      </c>
    </row>
    <row r="4225" spans="1:4" s="49" customFormat="1" ht="19.5" x14ac:dyDescent="0.2">
      <c r="A4225" s="51">
        <v>488000</v>
      </c>
      <c r="B4225" s="48" t="s">
        <v>99</v>
      </c>
      <c r="C4225" s="89">
        <f t="shared" ref="C4225:D4225" si="876">C4226</f>
        <v>0</v>
      </c>
      <c r="D4225" s="89">
        <f t="shared" si="876"/>
        <v>490000</v>
      </c>
    </row>
    <row r="4226" spans="1:4" s="38" customFormat="1" x14ac:dyDescent="0.2">
      <c r="A4226" s="53">
        <v>488100</v>
      </c>
      <c r="B4226" s="46" t="s">
        <v>99</v>
      </c>
      <c r="C4226" s="88">
        <v>0</v>
      </c>
      <c r="D4226" s="88">
        <v>490000</v>
      </c>
    </row>
    <row r="4227" spans="1:4" s="38" customFormat="1" ht="19.5" x14ac:dyDescent="0.2">
      <c r="A4227" s="51">
        <v>510000</v>
      </c>
      <c r="B4227" s="48" t="s">
        <v>146</v>
      </c>
      <c r="C4227" s="89">
        <f t="shared" ref="C4227" si="877">C4228+C4231</f>
        <v>21700</v>
      </c>
      <c r="D4227" s="89">
        <f t="shared" ref="D4227" si="878">D4228+D4231</f>
        <v>0</v>
      </c>
    </row>
    <row r="4228" spans="1:4" s="38" customFormat="1" ht="40.5" customHeight="1" x14ac:dyDescent="0.2">
      <c r="A4228" s="51">
        <v>511000</v>
      </c>
      <c r="B4228" s="48" t="s">
        <v>147</v>
      </c>
      <c r="C4228" s="89">
        <f t="shared" ref="C4228" si="879">SUM(C4229:C4230)</f>
        <v>21400</v>
      </c>
      <c r="D4228" s="89">
        <f t="shared" ref="D4228" si="880">SUM(D4229:D4230)</f>
        <v>0</v>
      </c>
    </row>
    <row r="4229" spans="1:4" s="38" customFormat="1" x14ac:dyDescent="0.2">
      <c r="A4229" s="53">
        <v>511300</v>
      </c>
      <c r="B4229" s="46" t="s">
        <v>150</v>
      </c>
      <c r="C4229" s="88">
        <v>1400</v>
      </c>
      <c r="D4229" s="47">
        <v>0</v>
      </c>
    </row>
    <row r="4230" spans="1:4" s="38" customFormat="1" x14ac:dyDescent="0.2">
      <c r="A4230" s="53">
        <v>511700</v>
      </c>
      <c r="B4230" s="46" t="s">
        <v>153</v>
      </c>
      <c r="C4230" s="88">
        <v>20000</v>
      </c>
      <c r="D4230" s="47">
        <v>0</v>
      </c>
    </row>
    <row r="4231" spans="1:4" s="49" customFormat="1" ht="39" x14ac:dyDescent="0.2">
      <c r="A4231" s="51">
        <v>516000</v>
      </c>
      <c r="B4231" s="48" t="s">
        <v>157</v>
      </c>
      <c r="C4231" s="89">
        <f t="shared" ref="C4231" si="881">C4232</f>
        <v>300</v>
      </c>
      <c r="D4231" s="89">
        <f>D4232</f>
        <v>0</v>
      </c>
    </row>
    <row r="4232" spans="1:4" s="38" customFormat="1" x14ac:dyDescent="0.2">
      <c r="A4232" s="53">
        <v>516100</v>
      </c>
      <c r="B4232" s="46" t="s">
        <v>157</v>
      </c>
      <c r="C4232" s="88">
        <v>300</v>
      </c>
      <c r="D4232" s="47">
        <v>0</v>
      </c>
    </row>
    <row r="4233" spans="1:4" s="38" customFormat="1" x14ac:dyDescent="0.2">
      <c r="A4233" s="92"/>
      <c r="B4233" s="85" t="s">
        <v>222</v>
      </c>
      <c r="C4233" s="91">
        <f>C4202+C4227+0+C4222</f>
        <v>547300</v>
      </c>
      <c r="D4233" s="91">
        <f>D4202+D4227+0+D4222</f>
        <v>1077700</v>
      </c>
    </row>
    <row r="4234" spans="1:4" s="38" customFormat="1" x14ac:dyDescent="0.2">
      <c r="A4234" s="50"/>
      <c r="B4234" s="46"/>
      <c r="C4234" s="88"/>
      <c r="D4234" s="88"/>
    </row>
    <row r="4235" spans="1:4" s="38" customFormat="1" x14ac:dyDescent="0.2">
      <c r="A4235" s="50"/>
      <c r="B4235" s="46"/>
      <c r="C4235" s="88"/>
      <c r="D4235" s="88"/>
    </row>
    <row r="4236" spans="1:4" s="38" customFormat="1" ht="19.5" x14ac:dyDescent="0.2">
      <c r="A4236" s="50" t="s">
        <v>692</v>
      </c>
      <c r="B4236" s="48"/>
      <c r="C4236" s="88"/>
      <c r="D4236" s="88"/>
    </row>
    <row r="4237" spans="1:4" s="38" customFormat="1" ht="19.5" x14ac:dyDescent="0.2">
      <c r="A4237" s="50" t="s">
        <v>243</v>
      </c>
      <c r="B4237" s="48"/>
      <c r="C4237" s="88"/>
      <c r="D4237" s="88"/>
    </row>
    <row r="4238" spans="1:4" s="38" customFormat="1" ht="19.5" x14ac:dyDescent="0.2">
      <c r="A4238" s="50" t="s">
        <v>361</v>
      </c>
      <c r="B4238" s="48"/>
      <c r="C4238" s="88"/>
      <c r="D4238" s="88"/>
    </row>
    <row r="4239" spans="1:4" s="38" customFormat="1" ht="19.5" x14ac:dyDescent="0.2">
      <c r="A4239" s="50" t="s">
        <v>517</v>
      </c>
      <c r="B4239" s="48"/>
      <c r="C4239" s="88"/>
      <c r="D4239" s="88"/>
    </row>
    <row r="4240" spans="1:4" s="38" customFormat="1" x14ac:dyDescent="0.2">
      <c r="A4240" s="50"/>
      <c r="B4240" s="41"/>
      <c r="C4240" s="88"/>
      <c r="D4240" s="88"/>
    </row>
    <row r="4241" spans="1:4" s="49" customFormat="1" ht="19.5" x14ac:dyDescent="0.2">
      <c r="A4241" s="51">
        <v>410000</v>
      </c>
      <c r="B4241" s="43" t="s">
        <v>83</v>
      </c>
      <c r="C4241" s="89">
        <f>C4242+C4247+C4260+C4258+0</f>
        <v>20490900</v>
      </c>
      <c r="D4241" s="89">
        <f>D4242+D4247+D4260+D4258+0</f>
        <v>0</v>
      </c>
    </row>
    <row r="4242" spans="1:4" s="49" customFormat="1" ht="19.5" x14ac:dyDescent="0.2">
      <c r="A4242" s="51">
        <v>411000</v>
      </c>
      <c r="B4242" s="43" t="s">
        <v>194</v>
      </c>
      <c r="C4242" s="89">
        <f t="shared" ref="C4242" si="882">SUM(C4243:C4246)</f>
        <v>2186400</v>
      </c>
      <c r="D4242" s="89">
        <f t="shared" ref="D4242" si="883">SUM(D4243:D4246)</f>
        <v>0</v>
      </c>
    </row>
    <row r="4243" spans="1:4" s="38" customFormat="1" x14ac:dyDescent="0.2">
      <c r="A4243" s="53">
        <v>411100</v>
      </c>
      <c r="B4243" s="46" t="s">
        <v>84</v>
      </c>
      <c r="C4243" s="88">
        <v>2094400</v>
      </c>
      <c r="D4243" s="47">
        <v>0</v>
      </c>
    </row>
    <row r="4244" spans="1:4" s="38" customFormat="1" ht="37.5" x14ac:dyDescent="0.2">
      <c r="A4244" s="53">
        <v>411200</v>
      </c>
      <c r="B4244" s="46" t="s">
        <v>207</v>
      </c>
      <c r="C4244" s="88">
        <v>60000</v>
      </c>
      <c r="D4244" s="47">
        <v>0</v>
      </c>
    </row>
    <row r="4245" spans="1:4" s="38" customFormat="1" ht="37.5" x14ac:dyDescent="0.2">
      <c r="A4245" s="53">
        <v>411300</v>
      </c>
      <c r="B4245" s="46" t="s">
        <v>85</v>
      </c>
      <c r="C4245" s="88">
        <v>20000</v>
      </c>
      <c r="D4245" s="47">
        <v>0</v>
      </c>
    </row>
    <row r="4246" spans="1:4" s="38" customFormat="1" x14ac:dyDescent="0.2">
      <c r="A4246" s="53">
        <v>411400</v>
      </c>
      <c r="B4246" s="46" t="s">
        <v>86</v>
      </c>
      <c r="C4246" s="88">
        <v>12000</v>
      </c>
      <c r="D4246" s="47">
        <v>0</v>
      </c>
    </row>
    <row r="4247" spans="1:4" s="49" customFormat="1" ht="19.5" x14ac:dyDescent="0.2">
      <c r="A4247" s="51">
        <v>412000</v>
      </c>
      <c r="B4247" s="48" t="s">
        <v>199</v>
      </c>
      <c r="C4247" s="89">
        <f>SUM(C4248:C4257)</f>
        <v>234500</v>
      </c>
      <c r="D4247" s="89">
        <f>SUM(D4248:D4257)</f>
        <v>0</v>
      </c>
    </row>
    <row r="4248" spans="1:4" s="38" customFormat="1" ht="37.5" x14ac:dyDescent="0.2">
      <c r="A4248" s="53">
        <v>412200</v>
      </c>
      <c r="B4248" s="46" t="s">
        <v>208</v>
      </c>
      <c r="C4248" s="88">
        <v>30000</v>
      </c>
      <c r="D4248" s="47">
        <v>0</v>
      </c>
    </row>
    <row r="4249" spans="1:4" s="38" customFormat="1" x14ac:dyDescent="0.2">
      <c r="A4249" s="53">
        <v>412300</v>
      </c>
      <c r="B4249" s="46" t="s">
        <v>88</v>
      </c>
      <c r="C4249" s="88">
        <v>23000</v>
      </c>
      <c r="D4249" s="47">
        <v>0</v>
      </c>
    </row>
    <row r="4250" spans="1:4" s="38" customFormat="1" x14ac:dyDescent="0.2">
      <c r="A4250" s="53">
        <v>412500</v>
      </c>
      <c r="B4250" s="46" t="s">
        <v>90</v>
      </c>
      <c r="C4250" s="88">
        <v>18000</v>
      </c>
      <c r="D4250" s="47">
        <v>0</v>
      </c>
    </row>
    <row r="4251" spans="1:4" s="38" customFormat="1" x14ac:dyDescent="0.2">
      <c r="A4251" s="53">
        <v>412600</v>
      </c>
      <c r="B4251" s="46" t="s">
        <v>209</v>
      </c>
      <c r="C4251" s="88">
        <v>39000</v>
      </c>
      <c r="D4251" s="47">
        <v>0</v>
      </c>
    </row>
    <row r="4252" spans="1:4" s="38" customFormat="1" x14ac:dyDescent="0.2">
      <c r="A4252" s="53">
        <v>412700</v>
      </c>
      <c r="B4252" s="46" t="s">
        <v>196</v>
      </c>
      <c r="C4252" s="88">
        <v>50000</v>
      </c>
      <c r="D4252" s="47">
        <v>0</v>
      </c>
    </row>
    <row r="4253" spans="1:4" s="38" customFormat="1" x14ac:dyDescent="0.2">
      <c r="A4253" s="53">
        <v>412900</v>
      </c>
      <c r="B4253" s="83" t="s">
        <v>518</v>
      </c>
      <c r="C4253" s="88">
        <v>500</v>
      </c>
      <c r="D4253" s="47">
        <v>0</v>
      </c>
    </row>
    <row r="4254" spans="1:4" s="38" customFormat="1" x14ac:dyDescent="0.2">
      <c r="A4254" s="53">
        <v>412900</v>
      </c>
      <c r="B4254" s="83" t="s">
        <v>287</v>
      </c>
      <c r="C4254" s="88">
        <v>60000</v>
      </c>
      <c r="D4254" s="47">
        <v>0</v>
      </c>
    </row>
    <row r="4255" spans="1:4" s="38" customFormat="1" x14ac:dyDescent="0.2">
      <c r="A4255" s="53">
        <v>412900</v>
      </c>
      <c r="B4255" s="83" t="s">
        <v>304</v>
      </c>
      <c r="C4255" s="88">
        <v>4000</v>
      </c>
      <c r="D4255" s="47">
        <v>0</v>
      </c>
    </row>
    <row r="4256" spans="1:4" s="38" customFormat="1" ht="37.5" x14ac:dyDescent="0.2">
      <c r="A4256" s="53">
        <v>412900</v>
      </c>
      <c r="B4256" s="83" t="s">
        <v>305</v>
      </c>
      <c r="C4256" s="88">
        <v>5000</v>
      </c>
      <c r="D4256" s="47">
        <v>0</v>
      </c>
    </row>
    <row r="4257" spans="1:4" s="38" customFormat="1" ht="37.5" x14ac:dyDescent="0.2">
      <c r="A4257" s="53">
        <v>412900</v>
      </c>
      <c r="B4257" s="46" t="s">
        <v>306</v>
      </c>
      <c r="C4257" s="88">
        <v>5000</v>
      </c>
      <c r="D4257" s="47">
        <v>0</v>
      </c>
    </row>
    <row r="4258" spans="1:4" s="49" customFormat="1" ht="19.5" x14ac:dyDescent="0.2">
      <c r="A4258" s="51">
        <v>414000</v>
      </c>
      <c r="B4258" s="48" t="s">
        <v>100</v>
      </c>
      <c r="C4258" s="89">
        <f>SUM(C4259:C4259)</f>
        <v>3000000</v>
      </c>
      <c r="D4258" s="89">
        <f>SUM(D4259:D4259)</f>
        <v>0</v>
      </c>
    </row>
    <row r="4259" spans="1:4" s="38" customFormat="1" x14ac:dyDescent="0.2">
      <c r="A4259" s="53">
        <v>414100</v>
      </c>
      <c r="B4259" s="46" t="s">
        <v>431</v>
      </c>
      <c r="C4259" s="88">
        <v>3000000</v>
      </c>
      <c r="D4259" s="47">
        <v>0</v>
      </c>
    </row>
    <row r="4260" spans="1:4" s="49" customFormat="1" ht="19.5" x14ac:dyDescent="0.2">
      <c r="A4260" s="51">
        <v>415000</v>
      </c>
      <c r="B4260" s="48" t="s">
        <v>47</v>
      </c>
      <c r="C4260" s="89">
        <f t="shared" ref="C4260" si="884">SUM(C4261:C4264)</f>
        <v>15070000</v>
      </c>
      <c r="D4260" s="89">
        <f t="shared" ref="D4260" si="885">SUM(D4261:D4264)</f>
        <v>0</v>
      </c>
    </row>
    <row r="4261" spans="1:4" s="38" customFormat="1" ht="37.5" x14ac:dyDescent="0.2">
      <c r="A4261" s="53">
        <v>415200</v>
      </c>
      <c r="B4261" s="100" t="s">
        <v>693</v>
      </c>
      <c r="C4261" s="88">
        <v>15000000</v>
      </c>
      <c r="D4261" s="47">
        <v>0</v>
      </c>
    </row>
    <row r="4262" spans="1:4" s="38" customFormat="1" ht="37.5" x14ac:dyDescent="0.2">
      <c r="A4262" s="53">
        <v>415200</v>
      </c>
      <c r="B4262" s="100" t="s">
        <v>694</v>
      </c>
      <c r="C4262" s="88">
        <v>20000</v>
      </c>
      <c r="D4262" s="47">
        <v>0</v>
      </c>
    </row>
    <row r="4263" spans="1:4" s="38" customFormat="1" ht="37.5" x14ac:dyDescent="0.2">
      <c r="A4263" s="53">
        <v>415200</v>
      </c>
      <c r="B4263" s="46" t="s">
        <v>695</v>
      </c>
      <c r="C4263" s="88">
        <v>40000</v>
      </c>
      <c r="D4263" s="47">
        <v>0</v>
      </c>
    </row>
    <row r="4264" spans="1:4" s="38" customFormat="1" x14ac:dyDescent="0.2">
      <c r="A4264" s="53">
        <v>415200</v>
      </c>
      <c r="B4264" s="46" t="s">
        <v>498</v>
      </c>
      <c r="C4264" s="88">
        <v>10000</v>
      </c>
      <c r="D4264" s="47">
        <v>0</v>
      </c>
    </row>
    <row r="4265" spans="1:4" s="49" customFormat="1" ht="19.5" x14ac:dyDescent="0.2">
      <c r="A4265" s="51">
        <v>480000</v>
      </c>
      <c r="B4265" s="48" t="s">
        <v>142</v>
      </c>
      <c r="C4265" s="89">
        <f t="shared" ref="C4265:D4265" si="886">C4266</f>
        <v>640000</v>
      </c>
      <c r="D4265" s="89">
        <f t="shared" si="886"/>
        <v>0</v>
      </c>
    </row>
    <row r="4266" spans="1:4" s="49" customFormat="1" ht="19.5" x14ac:dyDescent="0.2">
      <c r="A4266" s="51">
        <v>488000</v>
      </c>
      <c r="B4266" s="48" t="s">
        <v>99</v>
      </c>
      <c r="C4266" s="89">
        <f t="shared" ref="C4266" si="887">C4267+C4268</f>
        <v>640000</v>
      </c>
      <c r="D4266" s="89">
        <f t="shared" ref="D4266" si="888">D4267+D4268</f>
        <v>0</v>
      </c>
    </row>
    <row r="4267" spans="1:4" s="38" customFormat="1" x14ac:dyDescent="0.2">
      <c r="A4267" s="53">
        <v>488100</v>
      </c>
      <c r="B4267" s="46" t="s">
        <v>432</v>
      </c>
      <c r="C4267" s="88">
        <v>640000</v>
      </c>
      <c r="D4267" s="47">
        <v>0</v>
      </c>
    </row>
    <row r="4268" spans="1:4" s="38" customFormat="1" x14ac:dyDescent="0.2">
      <c r="A4268" s="53">
        <v>488100</v>
      </c>
      <c r="B4268" s="46" t="s">
        <v>99</v>
      </c>
      <c r="C4268" s="88">
        <v>0</v>
      </c>
      <c r="D4268" s="47">
        <v>0</v>
      </c>
    </row>
    <row r="4269" spans="1:4" s="49" customFormat="1" ht="19.5" x14ac:dyDescent="0.2">
      <c r="A4269" s="51">
        <v>510000</v>
      </c>
      <c r="B4269" s="48" t="s">
        <v>146</v>
      </c>
      <c r="C4269" s="89">
        <f>C4270+C4272</f>
        <v>22000</v>
      </c>
      <c r="D4269" s="89">
        <f>D4270+D4272</f>
        <v>0</v>
      </c>
    </row>
    <row r="4270" spans="1:4" s="49" customFormat="1" ht="19.5" x14ac:dyDescent="0.2">
      <c r="A4270" s="51">
        <v>511000</v>
      </c>
      <c r="B4270" s="48" t="s">
        <v>147</v>
      </c>
      <c r="C4270" s="89">
        <f>C4271+0</f>
        <v>15000</v>
      </c>
      <c r="D4270" s="89">
        <f>D4271+0</f>
        <v>0</v>
      </c>
    </row>
    <row r="4271" spans="1:4" s="38" customFormat="1" x14ac:dyDescent="0.2">
      <c r="A4271" s="53">
        <v>511300</v>
      </c>
      <c r="B4271" s="46" t="s">
        <v>150</v>
      </c>
      <c r="C4271" s="88">
        <v>15000</v>
      </c>
      <c r="D4271" s="47">
        <v>0</v>
      </c>
    </row>
    <row r="4272" spans="1:4" s="102" customFormat="1" ht="39" x14ac:dyDescent="0.2">
      <c r="A4272" s="51">
        <v>516000</v>
      </c>
      <c r="B4272" s="48" t="s">
        <v>157</v>
      </c>
      <c r="C4272" s="82">
        <f t="shared" ref="C4272:D4272" si="889">C4273</f>
        <v>7000</v>
      </c>
      <c r="D4272" s="82">
        <f t="shared" si="889"/>
        <v>0</v>
      </c>
    </row>
    <row r="4273" spans="1:4" s="38" customFormat="1" x14ac:dyDescent="0.2">
      <c r="A4273" s="53">
        <v>516100</v>
      </c>
      <c r="B4273" s="46" t="s">
        <v>157</v>
      </c>
      <c r="C4273" s="88">
        <v>7000</v>
      </c>
      <c r="D4273" s="47">
        <v>0</v>
      </c>
    </row>
    <row r="4274" spans="1:4" s="49" customFormat="1" ht="19.5" x14ac:dyDescent="0.2">
      <c r="A4274" s="51">
        <v>630000</v>
      </c>
      <c r="B4274" s="48" t="s">
        <v>184</v>
      </c>
      <c r="C4274" s="89">
        <f>C4275+0</f>
        <v>42000</v>
      </c>
      <c r="D4274" s="89">
        <f>D4275+0</f>
        <v>0</v>
      </c>
    </row>
    <row r="4275" spans="1:4" s="49" customFormat="1" ht="19.5" x14ac:dyDescent="0.2">
      <c r="A4275" s="51">
        <v>638000</v>
      </c>
      <c r="B4275" s="48" t="s">
        <v>121</v>
      </c>
      <c r="C4275" s="89">
        <f t="shared" ref="C4275:D4275" si="890">C4276</f>
        <v>42000</v>
      </c>
      <c r="D4275" s="89">
        <f t="shared" si="890"/>
        <v>0</v>
      </c>
    </row>
    <row r="4276" spans="1:4" s="38" customFormat="1" x14ac:dyDescent="0.2">
      <c r="A4276" s="53">
        <v>638100</v>
      </c>
      <c r="B4276" s="46" t="s">
        <v>189</v>
      </c>
      <c r="C4276" s="88">
        <v>42000</v>
      </c>
      <c r="D4276" s="47">
        <v>0</v>
      </c>
    </row>
    <row r="4277" spans="1:4" s="114" customFormat="1" x14ac:dyDescent="0.2">
      <c r="A4277" s="97"/>
      <c r="B4277" s="98" t="s">
        <v>222</v>
      </c>
      <c r="C4277" s="99">
        <f>C4241+C4265+C4269+C4274</f>
        <v>21194900</v>
      </c>
      <c r="D4277" s="99">
        <f>D4241+D4265+D4269+D4274</f>
        <v>0</v>
      </c>
    </row>
    <row r="4278" spans="1:4" s="102" customFormat="1" x14ac:dyDescent="0.2">
      <c r="A4278" s="57"/>
      <c r="B4278" s="34"/>
      <c r="C4278" s="82"/>
      <c r="D4278" s="82"/>
    </row>
    <row r="4279" spans="1:4" s="102" customFormat="1" x14ac:dyDescent="0.2">
      <c r="A4279" s="57"/>
      <c r="B4279" s="34"/>
      <c r="C4279" s="82"/>
      <c r="D4279" s="82"/>
    </row>
    <row r="4280" spans="1:4" s="102" customFormat="1" ht="19.5" x14ac:dyDescent="0.2">
      <c r="A4280" s="50" t="s">
        <v>696</v>
      </c>
      <c r="B4280" s="48"/>
      <c r="C4280" s="82"/>
      <c r="D4280" s="82"/>
    </row>
    <row r="4281" spans="1:4" s="102" customFormat="1" ht="19.5" x14ac:dyDescent="0.2">
      <c r="A4281" s="50" t="s">
        <v>243</v>
      </c>
      <c r="B4281" s="48"/>
      <c r="C4281" s="82"/>
      <c r="D4281" s="82"/>
    </row>
    <row r="4282" spans="1:4" s="102" customFormat="1" ht="19.5" x14ac:dyDescent="0.2">
      <c r="A4282" s="50" t="s">
        <v>362</v>
      </c>
      <c r="B4282" s="48"/>
      <c r="C4282" s="82"/>
      <c r="D4282" s="82"/>
    </row>
    <row r="4283" spans="1:4" s="102" customFormat="1" ht="19.5" x14ac:dyDescent="0.2">
      <c r="A4283" s="50" t="s">
        <v>517</v>
      </c>
      <c r="B4283" s="48"/>
      <c r="C4283" s="82"/>
      <c r="D4283" s="82"/>
    </row>
    <row r="4284" spans="1:4" s="102" customFormat="1" x14ac:dyDescent="0.2">
      <c r="A4284" s="50"/>
      <c r="B4284" s="41"/>
      <c r="C4284" s="82"/>
      <c r="D4284" s="82"/>
    </row>
    <row r="4285" spans="1:4" s="102" customFormat="1" ht="19.5" x14ac:dyDescent="0.2">
      <c r="A4285" s="51">
        <v>410000</v>
      </c>
      <c r="B4285" s="43" t="s">
        <v>83</v>
      </c>
      <c r="C4285" s="82">
        <f t="shared" ref="C4285" si="891">C4286+C4291</f>
        <v>444900</v>
      </c>
      <c r="D4285" s="82">
        <f t="shared" ref="D4285" si="892">D4286+D4291</f>
        <v>0</v>
      </c>
    </row>
    <row r="4286" spans="1:4" s="102" customFormat="1" ht="19.5" x14ac:dyDescent="0.2">
      <c r="A4286" s="51">
        <v>411000</v>
      </c>
      <c r="B4286" s="43" t="s">
        <v>194</v>
      </c>
      <c r="C4286" s="82">
        <f t="shared" ref="C4286" si="893">SUM(C4287:C4290)</f>
        <v>369700</v>
      </c>
      <c r="D4286" s="82">
        <f t="shared" ref="D4286" si="894">SUM(D4287:D4290)</f>
        <v>0</v>
      </c>
    </row>
    <row r="4287" spans="1:4" s="38" customFormat="1" x14ac:dyDescent="0.2">
      <c r="A4287" s="53">
        <v>411100</v>
      </c>
      <c r="B4287" s="46" t="s">
        <v>84</v>
      </c>
      <c r="C4287" s="88">
        <v>341100</v>
      </c>
      <c r="D4287" s="47">
        <v>0</v>
      </c>
    </row>
    <row r="4288" spans="1:4" s="38" customFormat="1" ht="37.5" x14ac:dyDescent="0.2">
      <c r="A4288" s="53">
        <v>411200</v>
      </c>
      <c r="B4288" s="46" t="s">
        <v>207</v>
      </c>
      <c r="C4288" s="88">
        <v>14400</v>
      </c>
      <c r="D4288" s="47">
        <v>0</v>
      </c>
    </row>
    <row r="4289" spans="1:4" s="38" customFormat="1" ht="37.5" x14ac:dyDescent="0.2">
      <c r="A4289" s="53">
        <v>411300</v>
      </c>
      <c r="B4289" s="46" t="s">
        <v>85</v>
      </c>
      <c r="C4289" s="88">
        <v>9000</v>
      </c>
      <c r="D4289" s="47">
        <v>0</v>
      </c>
    </row>
    <row r="4290" spans="1:4" s="38" customFormat="1" x14ac:dyDescent="0.2">
      <c r="A4290" s="53">
        <v>411400</v>
      </c>
      <c r="B4290" s="46" t="s">
        <v>86</v>
      </c>
      <c r="C4290" s="88">
        <v>5200</v>
      </c>
      <c r="D4290" s="47">
        <v>0</v>
      </c>
    </row>
    <row r="4291" spans="1:4" s="102" customFormat="1" ht="19.5" x14ac:dyDescent="0.2">
      <c r="A4291" s="51">
        <v>412000</v>
      </c>
      <c r="B4291" s="48" t="s">
        <v>199</v>
      </c>
      <c r="C4291" s="82">
        <f>SUM(C4292:C4302)</f>
        <v>75200</v>
      </c>
      <c r="D4291" s="82">
        <f>SUM(D4292:D4302)</f>
        <v>0</v>
      </c>
    </row>
    <row r="4292" spans="1:4" s="38" customFormat="1" x14ac:dyDescent="0.2">
      <c r="A4292" s="53">
        <v>412100</v>
      </c>
      <c r="B4292" s="46" t="s">
        <v>87</v>
      </c>
      <c r="C4292" s="88">
        <v>37000</v>
      </c>
      <c r="D4292" s="47">
        <v>0</v>
      </c>
    </row>
    <row r="4293" spans="1:4" s="38" customFormat="1" ht="37.5" x14ac:dyDescent="0.2">
      <c r="A4293" s="53">
        <v>412200</v>
      </c>
      <c r="B4293" s="46" t="s">
        <v>208</v>
      </c>
      <c r="C4293" s="88">
        <v>12000</v>
      </c>
      <c r="D4293" s="47">
        <v>0</v>
      </c>
    </row>
    <row r="4294" spans="1:4" s="38" customFormat="1" x14ac:dyDescent="0.2">
      <c r="A4294" s="53">
        <v>412300</v>
      </c>
      <c r="B4294" s="46" t="s">
        <v>88</v>
      </c>
      <c r="C4294" s="88">
        <v>2500</v>
      </c>
      <c r="D4294" s="47">
        <v>0</v>
      </c>
    </row>
    <row r="4295" spans="1:4" s="38" customFormat="1" x14ac:dyDescent="0.2">
      <c r="A4295" s="53">
        <v>412400</v>
      </c>
      <c r="B4295" s="46" t="s">
        <v>89</v>
      </c>
      <c r="C4295" s="88">
        <v>14000</v>
      </c>
      <c r="D4295" s="47">
        <v>0</v>
      </c>
    </row>
    <row r="4296" spans="1:4" s="38" customFormat="1" x14ac:dyDescent="0.2">
      <c r="A4296" s="53">
        <v>412500</v>
      </c>
      <c r="B4296" s="46" t="s">
        <v>90</v>
      </c>
      <c r="C4296" s="88">
        <v>1000</v>
      </c>
      <c r="D4296" s="47">
        <v>0</v>
      </c>
    </row>
    <row r="4297" spans="1:4" s="38" customFormat="1" x14ac:dyDescent="0.2">
      <c r="A4297" s="53">
        <v>412600</v>
      </c>
      <c r="B4297" s="46" t="s">
        <v>209</v>
      </c>
      <c r="C4297" s="88">
        <v>1800</v>
      </c>
      <c r="D4297" s="47">
        <v>0</v>
      </c>
    </row>
    <row r="4298" spans="1:4" s="38" customFormat="1" x14ac:dyDescent="0.2">
      <c r="A4298" s="53">
        <v>412700</v>
      </c>
      <c r="B4298" s="46" t="s">
        <v>196</v>
      </c>
      <c r="C4298" s="88">
        <v>5500</v>
      </c>
      <c r="D4298" s="47">
        <v>0</v>
      </c>
    </row>
    <row r="4299" spans="1:4" s="38" customFormat="1" x14ac:dyDescent="0.2">
      <c r="A4299" s="53">
        <v>412900</v>
      </c>
      <c r="B4299" s="83" t="s">
        <v>518</v>
      </c>
      <c r="C4299" s="88">
        <v>500</v>
      </c>
      <c r="D4299" s="47">
        <v>0</v>
      </c>
    </row>
    <row r="4300" spans="1:4" s="38" customFormat="1" x14ac:dyDescent="0.2">
      <c r="A4300" s="53">
        <v>412900</v>
      </c>
      <c r="B4300" s="83" t="s">
        <v>287</v>
      </c>
      <c r="C4300" s="88">
        <v>0</v>
      </c>
      <c r="D4300" s="47">
        <v>0</v>
      </c>
    </row>
    <row r="4301" spans="1:4" s="38" customFormat="1" ht="37.5" x14ac:dyDescent="0.2">
      <c r="A4301" s="53">
        <v>412900</v>
      </c>
      <c r="B4301" s="83" t="s">
        <v>305</v>
      </c>
      <c r="C4301" s="88">
        <v>200</v>
      </c>
      <c r="D4301" s="47">
        <v>0</v>
      </c>
    </row>
    <row r="4302" spans="1:4" s="38" customFormat="1" ht="37.5" x14ac:dyDescent="0.2">
      <c r="A4302" s="53">
        <v>412900</v>
      </c>
      <c r="B4302" s="83" t="s">
        <v>306</v>
      </c>
      <c r="C4302" s="88">
        <v>700</v>
      </c>
      <c r="D4302" s="47">
        <v>0</v>
      </c>
    </row>
    <row r="4303" spans="1:4" s="102" customFormat="1" ht="19.5" x14ac:dyDescent="0.2">
      <c r="A4303" s="51">
        <v>510000</v>
      </c>
      <c r="B4303" s="48" t="s">
        <v>146</v>
      </c>
      <c r="C4303" s="82">
        <f t="shared" ref="C4303" si="895">C4304+C4308+C4306</f>
        <v>9500</v>
      </c>
      <c r="D4303" s="82">
        <f t="shared" ref="D4303" si="896">D4304+D4308+D4306</f>
        <v>0</v>
      </c>
    </row>
    <row r="4304" spans="1:4" s="102" customFormat="1" ht="19.5" x14ac:dyDescent="0.2">
      <c r="A4304" s="51">
        <v>511000</v>
      </c>
      <c r="B4304" s="48" t="s">
        <v>147</v>
      </c>
      <c r="C4304" s="82">
        <f t="shared" ref="C4304:D4304" si="897">SUM(C4305:C4305)</f>
        <v>2500</v>
      </c>
      <c r="D4304" s="82">
        <f t="shared" si="897"/>
        <v>0</v>
      </c>
    </row>
    <row r="4305" spans="1:4" s="38" customFormat="1" x14ac:dyDescent="0.2">
      <c r="A4305" s="53">
        <v>511300</v>
      </c>
      <c r="B4305" s="46" t="s">
        <v>150</v>
      </c>
      <c r="C4305" s="88">
        <v>2500</v>
      </c>
      <c r="D4305" s="47">
        <v>0</v>
      </c>
    </row>
    <row r="4306" spans="1:4" s="102" customFormat="1" ht="19.5" x14ac:dyDescent="0.2">
      <c r="A4306" s="51">
        <v>513000</v>
      </c>
      <c r="B4306" s="48" t="s">
        <v>155</v>
      </c>
      <c r="C4306" s="82">
        <f t="shared" ref="C4306:D4306" si="898">C4307</f>
        <v>6000</v>
      </c>
      <c r="D4306" s="82">
        <f t="shared" si="898"/>
        <v>0</v>
      </c>
    </row>
    <row r="4307" spans="1:4" s="38" customFormat="1" x14ac:dyDescent="0.2">
      <c r="A4307" s="53">
        <v>513700</v>
      </c>
      <c r="B4307" s="46" t="s">
        <v>309</v>
      </c>
      <c r="C4307" s="88">
        <v>6000</v>
      </c>
      <c r="D4307" s="47">
        <v>0</v>
      </c>
    </row>
    <row r="4308" spans="1:4" s="102" customFormat="1" ht="39" x14ac:dyDescent="0.2">
      <c r="A4308" s="51">
        <v>516000</v>
      </c>
      <c r="B4308" s="48" t="s">
        <v>157</v>
      </c>
      <c r="C4308" s="82">
        <f t="shared" ref="C4308:D4308" si="899">C4309</f>
        <v>1000</v>
      </c>
      <c r="D4308" s="82">
        <f t="shared" si="899"/>
        <v>0</v>
      </c>
    </row>
    <row r="4309" spans="1:4" s="38" customFormat="1" x14ac:dyDescent="0.2">
      <c r="A4309" s="53">
        <v>516100</v>
      </c>
      <c r="B4309" s="46" t="s">
        <v>157</v>
      </c>
      <c r="C4309" s="88">
        <v>1000</v>
      </c>
      <c r="D4309" s="47">
        <v>0</v>
      </c>
    </row>
    <row r="4310" spans="1:4" s="102" customFormat="1" ht="19.5" x14ac:dyDescent="0.2">
      <c r="A4310" s="51">
        <v>630000</v>
      </c>
      <c r="B4310" s="48" t="s">
        <v>184</v>
      </c>
      <c r="C4310" s="82">
        <f>0+C4311</f>
        <v>2000</v>
      </c>
      <c r="D4310" s="82">
        <f>0+D4311</f>
        <v>0</v>
      </c>
    </row>
    <row r="4311" spans="1:4" s="102" customFormat="1" ht="19.5" x14ac:dyDescent="0.2">
      <c r="A4311" s="51">
        <v>638000</v>
      </c>
      <c r="B4311" s="48" t="s">
        <v>121</v>
      </c>
      <c r="C4311" s="82">
        <f t="shared" ref="C4311:D4311" si="900">C4312</f>
        <v>2000</v>
      </c>
      <c r="D4311" s="82">
        <f t="shared" si="900"/>
        <v>0</v>
      </c>
    </row>
    <row r="4312" spans="1:4" s="38" customFormat="1" x14ac:dyDescent="0.2">
      <c r="A4312" s="53">
        <v>638100</v>
      </c>
      <c r="B4312" s="46" t="s">
        <v>189</v>
      </c>
      <c r="C4312" s="88">
        <v>2000</v>
      </c>
      <c r="D4312" s="47">
        <v>0</v>
      </c>
    </row>
    <row r="4313" spans="1:4" s="114" customFormat="1" x14ac:dyDescent="0.2">
      <c r="A4313" s="97"/>
      <c r="B4313" s="98" t="s">
        <v>222</v>
      </c>
      <c r="C4313" s="99">
        <f>C4285+C4303+C4310</f>
        <v>456400</v>
      </c>
      <c r="D4313" s="99">
        <f>D4285+D4303+D4310</f>
        <v>0</v>
      </c>
    </row>
    <row r="4314" spans="1:4" s="102" customFormat="1" x14ac:dyDescent="0.2">
      <c r="A4314" s="57"/>
      <c r="B4314" s="34"/>
      <c r="C4314" s="82"/>
      <c r="D4314" s="82"/>
    </row>
    <row r="4315" spans="1:4" s="102" customFormat="1" x14ac:dyDescent="0.2">
      <c r="A4315" s="57"/>
      <c r="B4315" s="34"/>
      <c r="C4315" s="82"/>
      <c r="D4315" s="82"/>
    </row>
    <row r="4316" spans="1:4" s="38" customFormat="1" ht="19.5" x14ac:dyDescent="0.2">
      <c r="A4316" s="50" t="s">
        <v>697</v>
      </c>
      <c r="B4316" s="48"/>
      <c r="C4316" s="88"/>
      <c r="D4316" s="88"/>
    </row>
    <row r="4317" spans="1:4" s="38" customFormat="1" ht="19.5" x14ac:dyDescent="0.2">
      <c r="A4317" s="50" t="s">
        <v>244</v>
      </c>
      <c r="B4317" s="48"/>
      <c r="C4317" s="88"/>
      <c r="D4317" s="88"/>
    </row>
    <row r="4318" spans="1:4" s="38" customFormat="1" ht="19.5" x14ac:dyDescent="0.2">
      <c r="A4318" s="50" t="s">
        <v>370</v>
      </c>
      <c r="B4318" s="48"/>
      <c r="C4318" s="88"/>
      <c r="D4318" s="88"/>
    </row>
    <row r="4319" spans="1:4" s="38" customFormat="1" ht="19.5" x14ac:dyDescent="0.2">
      <c r="A4319" s="50" t="s">
        <v>579</v>
      </c>
      <c r="B4319" s="48"/>
      <c r="C4319" s="88"/>
      <c r="D4319" s="88"/>
    </row>
    <row r="4320" spans="1:4" s="38" customFormat="1" x14ac:dyDescent="0.2">
      <c r="A4320" s="50"/>
      <c r="B4320" s="41"/>
      <c r="C4320" s="82"/>
      <c r="D4320" s="82"/>
    </row>
    <row r="4321" spans="1:4" s="38" customFormat="1" ht="19.5" x14ac:dyDescent="0.2">
      <c r="A4321" s="51">
        <v>410000</v>
      </c>
      <c r="B4321" s="43" t="s">
        <v>83</v>
      </c>
      <c r="C4321" s="89">
        <f>C4322+C4327+C4343+C4341</f>
        <v>5326700</v>
      </c>
      <c r="D4321" s="89">
        <f>D4322+D4327+D4343+D4341</f>
        <v>0</v>
      </c>
    </row>
    <row r="4322" spans="1:4" s="38" customFormat="1" ht="19.5" x14ac:dyDescent="0.2">
      <c r="A4322" s="51">
        <v>411000</v>
      </c>
      <c r="B4322" s="43" t="s">
        <v>194</v>
      </c>
      <c r="C4322" s="89">
        <f t="shared" ref="C4322" si="901">SUM(C4323:C4326)</f>
        <v>2454200</v>
      </c>
      <c r="D4322" s="89">
        <f t="shared" ref="D4322" si="902">SUM(D4323:D4326)</f>
        <v>0</v>
      </c>
    </row>
    <row r="4323" spans="1:4" s="38" customFormat="1" x14ac:dyDescent="0.2">
      <c r="A4323" s="53">
        <v>411100</v>
      </c>
      <c r="B4323" s="46" t="s">
        <v>84</v>
      </c>
      <c r="C4323" s="88">
        <v>2304200</v>
      </c>
      <c r="D4323" s="47">
        <v>0</v>
      </c>
    </row>
    <row r="4324" spans="1:4" s="38" customFormat="1" ht="37.5" x14ac:dyDescent="0.2">
      <c r="A4324" s="53">
        <v>411200</v>
      </c>
      <c r="B4324" s="46" t="s">
        <v>207</v>
      </c>
      <c r="C4324" s="88">
        <v>60000</v>
      </c>
      <c r="D4324" s="47">
        <v>0</v>
      </c>
    </row>
    <row r="4325" spans="1:4" s="38" customFormat="1" ht="37.5" x14ac:dyDescent="0.2">
      <c r="A4325" s="53">
        <v>411300</v>
      </c>
      <c r="B4325" s="46" t="s">
        <v>85</v>
      </c>
      <c r="C4325" s="88">
        <v>50000</v>
      </c>
      <c r="D4325" s="47">
        <v>0</v>
      </c>
    </row>
    <row r="4326" spans="1:4" s="38" customFormat="1" x14ac:dyDescent="0.2">
      <c r="A4326" s="53">
        <v>411400</v>
      </c>
      <c r="B4326" s="46" t="s">
        <v>86</v>
      </c>
      <c r="C4326" s="88">
        <v>40000</v>
      </c>
      <c r="D4326" s="47">
        <v>0</v>
      </c>
    </row>
    <row r="4327" spans="1:4" s="38" customFormat="1" ht="19.5" x14ac:dyDescent="0.2">
      <c r="A4327" s="51">
        <v>412000</v>
      </c>
      <c r="B4327" s="48" t="s">
        <v>199</v>
      </c>
      <c r="C4327" s="89">
        <f>SUM(C4328:C4340)</f>
        <v>332500</v>
      </c>
      <c r="D4327" s="89">
        <f>SUM(D4328:D4340)</f>
        <v>0</v>
      </c>
    </row>
    <row r="4328" spans="1:4" s="38" customFormat="1" ht="37.5" x14ac:dyDescent="0.2">
      <c r="A4328" s="53">
        <v>412200</v>
      </c>
      <c r="B4328" s="46" t="s">
        <v>208</v>
      </c>
      <c r="C4328" s="88">
        <v>35000</v>
      </c>
      <c r="D4328" s="47">
        <v>0</v>
      </c>
    </row>
    <row r="4329" spans="1:4" s="38" customFormat="1" x14ac:dyDescent="0.2">
      <c r="A4329" s="53">
        <v>412300</v>
      </c>
      <c r="B4329" s="46" t="s">
        <v>88</v>
      </c>
      <c r="C4329" s="88">
        <v>16000</v>
      </c>
      <c r="D4329" s="47">
        <v>0</v>
      </c>
    </row>
    <row r="4330" spans="1:4" s="38" customFormat="1" x14ac:dyDescent="0.2">
      <c r="A4330" s="53">
        <v>412500</v>
      </c>
      <c r="B4330" s="46" t="s">
        <v>90</v>
      </c>
      <c r="C4330" s="88">
        <v>20000</v>
      </c>
      <c r="D4330" s="47">
        <v>0</v>
      </c>
    </row>
    <row r="4331" spans="1:4" s="38" customFormat="1" x14ac:dyDescent="0.2">
      <c r="A4331" s="53">
        <v>412600</v>
      </c>
      <c r="B4331" s="46" t="s">
        <v>209</v>
      </c>
      <c r="C4331" s="88">
        <v>27000</v>
      </c>
      <c r="D4331" s="47">
        <v>0</v>
      </c>
    </row>
    <row r="4332" spans="1:4" s="38" customFormat="1" x14ac:dyDescent="0.2">
      <c r="A4332" s="53">
        <v>412700</v>
      </c>
      <c r="B4332" s="46" t="s">
        <v>196</v>
      </c>
      <c r="C4332" s="88">
        <v>90000</v>
      </c>
      <c r="D4332" s="47">
        <v>0</v>
      </c>
    </row>
    <row r="4333" spans="1:4" s="38" customFormat="1" x14ac:dyDescent="0.2">
      <c r="A4333" s="53">
        <v>412900</v>
      </c>
      <c r="B4333" s="83" t="s">
        <v>518</v>
      </c>
      <c r="C4333" s="88">
        <v>500</v>
      </c>
      <c r="D4333" s="47">
        <v>0</v>
      </c>
    </row>
    <row r="4334" spans="1:4" s="38" customFormat="1" x14ac:dyDescent="0.2">
      <c r="A4334" s="53">
        <v>412900</v>
      </c>
      <c r="B4334" s="83" t="s">
        <v>287</v>
      </c>
      <c r="C4334" s="88">
        <v>1000</v>
      </c>
      <c r="D4334" s="47">
        <v>0</v>
      </c>
    </row>
    <row r="4335" spans="1:4" s="38" customFormat="1" x14ac:dyDescent="0.2">
      <c r="A4335" s="53">
        <v>412900</v>
      </c>
      <c r="B4335" s="83" t="s">
        <v>304</v>
      </c>
      <c r="C4335" s="88">
        <v>4000</v>
      </c>
      <c r="D4335" s="47">
        <v>0</v>
      </c>
    </row>
    <row r="4336" spans="1:4" s="38" customFormat="1" ht="37.5" x14ac:dyDescent="0.2">
      <c r="A4336" s="53">
        <v>412900</v>
      </c>
      <c r="B4336" s="83" t="s">
        <v>305</v>
      </c>
      <c r="C4336" s="88">
        <v>4000</v>
      </c>
      <c r="D4336" s="47">
        <v>0</v>
      </c>
    </row>
    <row r="4337" spans="1:4" s="38" customFormat="1" ht="37.5" x14ac:dyDescent="0.2">
      <c r="A4337" s="53">
        <v>412900</v>
      </c>
      <c r="B4337" s="83" t="s">
        <v>306</v>
      </c>
      <c r="C4337" s="88">
        <v>5000</v>
      </c>
      <c r="D4337" s="47">
        <v>0</v>
      </c>
    </row>
    <row r="4338" spans="1:4" s="38" customFormat="1" x14ac:dyDescent="0.2">
      <c r="A4338" s="53">
        <v>412900</v>
      </c>
      <c r="B4338" s="46" t="s">
        <v>698</v>
      </c>
      <c r="C4338" s="88">
        <v>90000</v>
      </c>
      <c r="D4338" s="47">
        <v>0</v>
      </c>
    </row>
    <row r="4339" spans="1:4" s="38" customFormat="1" x14ac:dyDescent="0.2">
      <c r="A4339" s="53">
        <v>412900</v>
      </c>
      <c r="B4339" s="46" t="s">
        <v>433</v>
      </c>
      <c r="C4339" s="88">
        <v>20000</v>
      </c>
      <c r="D4339" s="47">
        <v>0</v>
      </c>
    </row>
    <row r="4340" spans="1:4" s="38" customFormat="1" x14ac:dyDescent="0.2">
      <c r="A4340" s="53">
        <v>412900</v>
      </c>
      <c r="B4340" s="46" t="s">
        <v>434</v>
      </c>
      <c r="C4340" s="88">
        <v>20000</v>
      </c>
      <c r="D4340" s="47">
        <v>0</v>
      </c>
    </row>
    <row r="4341" spans="1:4" s="49" customFormat="1" ht="20.25" customHeight="1" x14ac:dyDescent="0.2">
      <c r="A4341" s="51">
        <v>414000</v>
      </c>
      <c r="B4341" s="48" t="s">
        <v>100</v>
      </c>
      <c r="C4341" s="89">
        <f>0+C4342</f>
        <v>1450000</v>
      </c>
      <c r="D4341" s="89">
        <f>0+D4342</f>
        <v>0</v>
      </c>
    </row>
    <row r="4342" spans="1:4" s="38" customFormat="1" x14ac:dyDescent="0.2">
      <c r="A4342" s="53">
        <v>414100</v>
      </c>
      <c r="B4342" s="46" t="s">
        <v>435</v>
      </c>
      <c r="C4342" s="88">
        <v>1450000</v>
      </c>
      <c r="D4342" s="47">
        <v>0</v>
      </c>
    </row>
    <row r="4343" spans="1:4" s="38" customFormat="1" ht="19.5" x14ac:dyDescent="0.2">
      <c r="A4343" s="51">
        <v>415000</v>
      </c>
      <c r="B4343" s="48" t="s">
        <v>47</v>
      </c>
      <c r="C4343" s="89">
        <f>SUM(C4344:C4347)</f>
        <v>1090000</v>
      </c>
      <c r="D4343" s="89">
        <f>SUM(D4344:D4347)</f>
        <v>0</v>
      </c>
    </row>
    <row r="4344" spans="1:4" s="38" customFormat="1" ht="40.5" customHeight="1" x14ac:dyDescent="0.2">
      <c r="A4344" s="53">
        <v>415200</v>
      </c>
      <c r="B4344" s="46" t="s">
        <v>436</v>
      </c>
      <c r="C4344" s="88">
        <v>0</v>
      </c>
      <c r="D4344" s="47">
        <v>0</v>
      </c>
    </row>
    <row r="4345" spans="1:4" s="38" customFormat="1" x14ac:dyDescent="0.2">
      <c r="A4345" s="53">
        <v>415200</v>
      </c>
      <c r="B4345" s="46" t="s">
        <v>437</v>
      </c>
      <c r="C4345" s="88">
        <v>0</v>
      </c>
      <c r="D4345" s="47">
        <v>0</v>
      </c>
    </row>
    <row r="4346" spans="1:4" s="38" customFormat="1" x14ac:dyDescent="0.2">
      <c r="A4346" s="53">
        <v>415200</v>
      </c>
      <c r="B4346" s="46" t="s">
        <v>438</v>
      </c>
      <c r="C4346" s="88">
        <v>1000000</v>
      </c>
      <c r="D4346" s="88">
        <v>0</v>
      </c>
    </row>
    <row r="4347" spans="1:4" s="38" customFormat="1" x14ac:dyDescent="0.2">
      <c r="A4347" s="53">
        <v>415200</v>
      </c>
      <c r="B4347" s="46" t="s">
        <v>699</v>
      </c>
      <c r="C4347" s="88">
        <v>90000</v>
      </c>
      <c r="D4347" s="47">
        <v>0</v>
      </c>
    </row>
    <row r="4348" spans="1:4" s="38" customFormat="1" ht="19.5" x14ac:dyDescent="0.2">
      <c r="A4348" s="51">
        <v>480000</v>
      </c>
      <c r="B4348" s="48" t="s">
        <v>142</v>
      </c>
      <c r="C4348" s="89">
        <f>C4349+0</f>
        <v>780000</v>
      </c>
      <c r="D4348" s="89">
        <f>D4349+0</f>
        <v>0</v>
      </c>
    </row>
    <row r="4349" spans="1:4" s="38" customFormat="1" ht="19.5" x14ac:dyDescent="0.2">
      <c r="A4349" s="51">
        <v>488000</v>
      </c>
      <c r="B4349" s="48" t="s">
        <v>99</v>
      </c>
      <c r="C4349" s="89">
        <f t="shared" ref="C4349" si="903">SUM(C4350:C4352)</f>
        <v>780000</v>
      </c>
      <c r="D4349" s="89">
        <f t="shared" ref="D4349" si="904">SUM(D4350:D4352)</f>
        <v>0</v>
      </c>
    </row>
    <row r="4350" spans="1:4" s="38" customFormat="1" x14ac:dyDescent="0.2">
      <c r="A4350" s="53">
        <v>488100</v>
      </c>
      <c r="B4350" s="46" t="s">
        <v>502</v>
      </c>
      <c r="C4350" s="88">
        <v>210000</v>
      </c>
      <c r="D4350" s="47">
        <v>0</v>
      </c>
    </row>
    <row r="4351" spans="1:4" s="38" customFormat="1" x14ac:dyDescent="0.2">
      <c r="A4351" s="53">
        <v>488100</v>
      </c>
      <c r="B4351" s="46" t="s">
        <v>99</v>
      </c>
      <c r="C4351" s="88">
        <v>0</v>
      </c>
      <c r="D4351" s="47">
        <v>0</v>
      </c>
    </row>
    <row r="4352" spans="1:4" s="38" customFormat="1" x14ac:dyDescent="0.2">
      <c r="A4352" s="53">
        <v>488100</v>
      </c>
      <c r="B4352" s="46" t="s">
        <v>503</v>
      </c>
      <c r="C4352" s="88">
        <v>570000</v>
      </c>
      <c r="D4352" s="47">
        <v>0</v>
      </c>
    </row>
    <row r="4353" spans="1:4" s="38" customFormat="1" ht="19.5" x14ac:dyDescent="0.2">
      <c r="A4353" s="51">
        <v>510000</v>
      </c>
      <c r="B4353" s="48" t="s">
        <v>146</v>
      </c>
      <c r="C4353" s="89">
        <f>C4354+C4356</f>
        <v>10000</v>
      </c>
      <c r="D4353" s="89">
        <f>D4354+D4356</f>
        <v>0</v>
      </c>
    </row>
    <row r="4354" spans="1:4" s="38" customFormat="1" ht="19.5" x14ac:dyDescent="0.2">
      <c r="A4354" s="51">
        <v>511000</v>
      </c>
      <c r="B4354" s="48" t="s">
        <v>147</v>
      </c>
      <c r="C4354" s="89">
        <f>SUM(C4355:C4355)</f>
        <v>5000</v>
      </c>
      <c r="D4354" s="89">
        <f>SUM(D4355:D4355)</f>
        <v>0</v>
      </c>
    </row>
    <row r="4355" spans="1:4" s="38" customFormat="1" ht="20.25" customHeight="1" x14ac:dyDescent="0.2">
      <c r="A4355" s="53">
        <v>511300</v>
      </c>
      <c r="B4355" s="46" t="s">
        <v>150</v>
      </c>
      <c r="C4355" s="88">
        <v>5000</v>
      </c>
      <c r="D4355" s="47">
        <v>0</v>
      </c>
    </row>
    <row r="4356" spans="1:4" s="38" customFormat="1" ht="39" x14ac:dyDescent="0.2">
      <c r="A4356" s="51">
        <v>516000</v>
      </c>
      <c r="B4356" s="48" t="s">
        <v>157</v>
      </c>
      <c r="C4356" s="89">
        <f t="shared" ref="C4356:D4356" si="905">SUM(C4357)</f>
        <v>5000</v>
      </c>
      <c r="D4356" s="89">
        <f t="shared" si="905"/>
        <v>0</v>
      </c>
    </row>
    <row r="4357" spans="1:4" s="38" customFormat="1" x14ac:dyDescent="0.2">
      <c r="A4357" s="53">
        <v>516100</v>
      </c>
      <c r="B4357" s="46" t="s">
        <v>157</v>
      </c>
      <c r="C4357" s="88">
        <v>5000</v>
      </c>
      <c r="D4357" s="47">
        <v>0</v>
      </c>
    </row>
    <row r="4358" spans="1:4" s="49" customFormat="1" ht="19.5" x14ac:dyDescent="0.2">
      <c r="A4358" s="51">
        <v>630000</v>
      </c>
      <c r="B4358" s="48" t="s">
        <v>184</v>
      </c>
      <c r="C4358" s="89">
        <f>C4359+C4361</f>
        <v>80000</v>
      </c>
      <c r="D4358" s="89">
        <f>D4359+D4361</f>
        <v>0</v>
      </c>
    </row>
    <row r="4359" spans="1:4" s="49" customFormat="1" ht="19.5" x14ac:dyDescent="0.2">
      <c r="A4359" s="51">
        <v>631000</v>
      </c>
      <c r="B4359" s="48" t="s">
        <v>120</v>
      </c>
      <c r="C4359" s="89">
        <f>SUM(C4360:C4360)</f>
        <v>0</v>
      </c>
      <c r="D4359" s="89">
        <f>SUM(D4360:D4360)</f>
        <v>0</v>
      </c>
    </row>
    <row r="4360" spans="1:4" s="38" customFormat="1" x14ac:dyDescent="0.2">
      <c r="A4360" s="53">
        <v>631900</v>
      </c>
      <c r="B4360" s="46" t="s">
        <v>348</v>
      </c>
      <c r="C4360" s="88">
        <v>0</v>
      </c>
      <c r="D4360" s="47">
        <v>0</v>
      </c>
    </row>
    <row r="4361" spans="1:4" s="49" customFormat="1" ht="19.5" x14ac:dyDescent="0.2">
      <c r="A4361" s="51">
        <v>638000</v>
      </c>
      <c r="B4361" s="48" t="s">
        <v>121</v>
      </c>
      <c r="C4361" s="89">
        <f t="shared" ref="C4361:D4361" si="906">C4362</f>
        <v>80000</v>
      </c>
      <c r="D4361" s="89">
        <f t="shared" si="906"/>
        <v>0</v>
      </c>
    </row>
    <row r="4362" spans="1:4" s="38" customFormat="1" x14ac:dyDescent="0.2">
      <c r="A4362" s="53">
        <v>638100</v>
      </c>
      <c r="B4362" s="46" t="s">
        <v>189</v>
      </c>
      <c r="C4362" s="88">
        <v>80000</v>
      </c>
      <c r="D4362" s="47">
        <v>0</v>
      </c>
    </row>
    <row r="4363" spans="1:4" s="38" customFormat="1" x14ac:dyDescent="0.2">
      <c r="A4363" s="92"/>
      <c r="B4363" s="85" t="s">
        <v>222</v>
      </c>
      <c r="C4363" s="91">
        <f>C4321+C4348+C4353+C4358</f>
        <v>6196700</v>
      </c>
      <c r="D4363" s="91">
        <f>D4321+D4348+D4353+D4358</f>
        <v>0</v>
      </c>
    </row>
    <row r="4364" spans="1:4" s="38" customFormat="1" x14ac:dyDescent="0.2">
      <c r="A4364" s="50"/>
      <c r="B4364" s="46"/>
      <c r="C4364" s="88"/>
      <c r="D4364" s="88"/>
    </row>
    <row r="4365" spans="1:4" s="38" customFormat="1" x14ac:dyDescent="0.2">
      <c r="A4365" s="55"/>
      <c r="B4365" s="34"/>
      <c r="C4365" s="88"/>
      <c r="D4365" s="88"/>
    </row>
    <row r="4366" spans="1:4" s="38" customFormat="1" ht="19.5" x14ac:dyDescent="0.2">
      <c r="A4366" s="50" t="s">
        <v>700</v>
      </c>
      <c r="B4366" s="48"/>
      <c r="C4366" s="88"/>
      <c r="D4366" s="88"/>
    </row>
    <row r="4367" spans="1:4" s="38" customFormat="1" ht="19.5" x14ac:dyDescent="0.2">
      <c r="A4367" s="50" t="s">
        <v>245</v>
      </c>
      <c r="B4367" s="48"/>
      <c r="C4367" s="88"/>
      <c r="D4367" s="88"/>
    </row>
    <row r="4368" spans="1:4" s="38" customFormat="1" ht="19.5" x14ac:dyDescent="0.2">
      <c r="A4368" s="50" t="s">
        <v>371</v>
      </c>
      <c r="B4368" s="48"/>
      <c r="C4368" s="88"/>
      <c r="D4368" s="88"/>
    </row>
    <row r="4369" spans="1:4" s="38" customFormat="1" ht="19.5" x14ac:dyDescent="0.2">
      <c r="A4369" s="50" t="s">
        <v>517</v>
      </c>
      <c r="B4369" s="48"/>
      <c r="C4369" s="88"/>
      <c r="D4369" s="88"/>
    </row>
    <row r="4370" spans="1:4" s="38" customFormat="1" x14ac:dyDescent="0.2">
      <c r="A4370" s="50"/>
      <c r="B4370" s="41"/>
      <c r="C4370" s="82"/>
      <c r="D4370" s="82"/>
    </row>
    <row r="4371" spans="1:4" s="38" customFormat="1" ht="19.5" x14ac:dyDescent="0.2">
      <c r="A4371" s="51">
        <v>410000</v>
      </c>
      <c r="B4371" s="43" t="s">
        <v>83</v>
      </c>
      <c r="C4371" s="89">
        <f>C4372+C4377+0+0+C4389</f>
        <v>3283500</v>
      </c>
      <c r="D4371" s="89">
        <f>D4372+D4377+0+0+D4389</f>
        <v>0</v>
      </c>
    </row>
    <row r="4372" spans="1:4" s="38" customFormat="1" ht="19.5" x14ac:dyDescent="0.2">
      <c r="A4372" s="51">
        <v>411000</v>
      </c>
      <c r="B4372" s="43" t="s">
        <v>194</v>
      </c>
      <c r="C4372" s="89">
        <f t="shared" ref="C4372" si="907">SUM(C4373:C4376)</f>
        <v>1992800</v>
      </c>
      <c r="D4372" s="89">
        <f t="shared" ref="D4372" si="908">SUM(D4373:D4376)</f>
        <v>0</v>
      </c>
    </row>
    <row r="4373" spans="1:4" s="38" customFormat="1" x14ac:dyDescent="0.2">
      <c r="A4373" s="53">
        <v>411100</v>
      </c>
      <c r="B4373" s="46" t="s">
        <v>84</v>
      </c>
      <c r="C4373" s="88">
        <v>1908400</v>
      </c>
      <c r="D4373" s="47">
        <v>0</v>
      </c>
    </row>
    <row r="4374" spans="1:4" s="38" customFormat="1" ht="37.5" x14ac:dyDescent="0.2">
      <c r="A4374" s="53">
        <v>411200</v>
      </c>
      <c r="B4374" s="46" t="s">
        <v>207</v>
      </c>
      <c r="C4374" s="88">
        <v>50000</v>
      </c>
      <c r="D4374" s="47">
        <v>0</v>
      </c>
    </row>
    <row r="4375" spans="1:4" s="38" customFormat="1" ht="37.5" x14ac:dyDescent="0.2">
      <c r="A4375" s="53">
        <v>411300</v>
      </c>
      <c r="B4375" s="46" t="s">
        <v>85</v>
      </c>
      <c r="C4375" s="88">
        <v>20100</v>
      </c>
      <c r="D4375" s="47">
        <v>0</v>
      </c>
    </row>
    <row r="4376" spans="1:4" s="38" customFormat="1" x14ac:dyDescent="0.2">
      <c r="A4376" s="53">
        <v>411400</v>
      </c>
      <c r="B4376" s="46" t="s">
        <v>86</v>
      </c>
      <c r="C4376" s="88">
        <v>14300</v>
      </c>
      <c r="D4376" s="47">
        <v>0</v>
      </c>
    </row>
    <row r="4377" spans="1:4" s="38" customFormat="1" ht="19.5" x14ac:dyDescent="0.2">
      <c r="A4377" s="51">
        <v>412000</v>
      </c>
      <c r="B4377" s="48" t="s">
        <v>199</v>
      </c>
      <c r="C4377" s="89">
        <f>SUM(C4378:C4388)</f>
        <v>1288400</v>
      </c>
      <c r="D4377" s="89">
        <f>SUM(D4378:D4388)</f>
        <v>0</v>
      </c>
    </row>
    <row r="4378" spans="1:4" s="38" customFormat="1" ht="37.5" x14ac:dyDescent="0.2">
      <c r="A4378" s="53">
        <v>412200</v>
      </c>
      <c r="B4378" s="46" t="s">
        <v>208</v>
      </c>
      <c r="C4378" s="88">
        <v>42000</v>
      </c>
      <c r="D4378" s="47">
        <v>0</v>
      </c>
    </row>
    <row r="4379" spans="1:4" s="38" customFormat="1" x14ac:dyDescent="0.2">
      <c r="A4379" s="53">
        <v>412300</v>
      </c>
      <c r="B4379" s="46" t="s">
        <v>88</v>
      </c>
      <c r="C4379" s="88">
        <v>14000</v>
      </c>
      <c r="D4379" s="47">
        <v>0</v>
      </c>
    </row>
    <row r="4380" spans="1:4" s="38" customFormat="1" x14ac:dyDescent="0.2">
      <c r="A4380" s="53">
        <v>412500</v>
      </c>
      <c r="B4380" s="46" t="s">
        <v>90</v>
      </c>
      <c r="C4380" s="88">
        <v>14000</v>
      </c>
      <c r="D4380" s="47">
        <v>0</v>
      </c>
    </row>
    <row r="4381" spans="1:4" s="38" customFormat="1" ht="40.5" customHeight="1" x14ac:dyDescent="0.2">
      <c r="A4381" s="53">
        <v>412600</v>
      </c>
      <c r="B4381" s="46" t="s">
        <v>209</v>
      </c>
      <c r="C4381" s="88">
        <v>25000</v>
      </c>
      <c r="D4381" s="47">
        <v>0</v>
      </c>
    </row>
    <row r="4382" spans="1:4" s="38" customFormat="1" x14ac:dyDescent="0.2">
      <c r="A4382" s="53">
        <v>412700</v>
      </c>
      <c r="B4382" s="46" t="s">
        <v>196</v>
      </c>
      <c r="C4382" s="88">
        <v>12500</v>
      </c>
      <c r="D4382" s="47">
        <v>0</v>
      </c>
    </row>
    <row r="4383" spans="1:4" s="38" customFormat="1" x14ac:dyDescent="0.2">
      <c r="A4383" s="53">
        <v>412900</v>
      </c>
      <c r="B4383" s="83" t="s">
        <v>518</v>
      </c>
      <c r="C4383" s="88">
        <v>400</v>
      </c>
      <c r="D4383" s="47">
        <v>0</v>
      </c>
    </row>
    <row r="4384" spans="1:4" s="38" customFormat="1" x14ac:dyDescent="0.2">
      <c r="A4384" s="53">
        <v>412900</v>
      </c>
      <c r="B4384" s="83" t="s">
        <v>287</v>
      </c>
      <c r="C4384" s="88">
        <v>170000</v>
      </c>
      <c r="D4384" s="47">
        <v>0</v>
      </c>
    </row>
    <row r="4385" spans="1:4" s="38" customFormat="1" x14ac:dyDescent="0.2">
      <c r="A4385" s="53">
        <v>412900</v>
      </c>
      <c r="B4385" s="83" t="s">
        <v>304</v>
      </c>
      <c r="C4385" s="88">
        <v>4000</v>
      </c>
      <c r="D4385" s="47">
        <v>0</v>
      </c>
    </row>
    <row r="4386" spans="1:4" s="38" customFormat="1" ht="37.5" x14ac:dyDescent="0.2">
      <c r="A4386" s="53">
        <v>412900</v>
      </c>
      <c r="B4386" s="83" t="s">
        <v>305</v>
      </c>
      <c r="C4386" s="88">
        <v>3500</v>
      </c>
      <c r="D4386" s="47">
        <v>0</v>
      </c>
    </row>
    <row r="4387" spans="1:4" s="38" customFormat="1" ht="37.5" x14ac:dyDescent="0.2">
      <c r="A4387" s="53">
        <v>412900</v>
      </c>
      <c r="B4387" s="83" t="s">
        <v>306</v>
      </c>
      <c r="C4387" s="88">
        <v>3000</v>
      </c>
      <c r="D4387" s="47">
        <v>0</v>
      </c>
    </row>
    <row r="4388" spans="1:4" s="38" customFormat="1" x14ac:dyDescent="0.2">
      <c r="A4388" s="53">
        <v>412900</v>
      </c>
      <c r="B4388" s="83" t="s">
        <v>289</v>
      </c>
      <c r="C4388" s="88">
        <v>1000000</v>
      </c>
      <c r="D4388" s="47">
        <v>0</v>
      </c>
    </row>
    <row r="4389" spans="1:4" s="49" customFormat="1" ht="39" x14ac:dyDescent="0.2">
      <c r="A4389" s="51">
        <v>418000</v>
      </c>
      <c r="B4389" s="48" t="s">
        <v>203</v>
      </c>
      <c r="C4389" s="89">
        <f t="shared" ref="C4389:D4389" si="909">C4390</f>
        <v>2300</v>
      </c>
      <c r="D4389" s="89">
        <f t="shared" si="909"/>
        <v>0</v>
      </c>
    </row>
    <row r="4390" spans="1:4" s="38" customFormat="1" x14ac:dyDescent="0.2">
      <c r="A4390" s="53">
        <v>418400</v>
      </c>
      <c r="B4390" s="45" t="s">
        <v>439</v>
      </c>
      <c r="C4390" s="88">
        <v>2300</v>
      </c>
      <c r="D4390" s="47">
        <v>0</v>
      </c>
    </row>
    <row r="4391" spans="1:4" s="38" customFormat="1" ht="19.5" x14ac:dyDescent="0.2">
      <c r="A4391" s="51">
        <v>480000</v>
      </c>
      <c r="B4391" s="48" t="s">
        <v>142</v>
      </c>
      <c r="C4391" s="89">
        <f>C4392+0</f>
        <v>3463100</v>
      </c>
      <c r="D4391" s="89">
        <f>D4392+0</f>
        <v>0</v>
      </c>
    </row>
    <row r="4392" spans="1:4" s="38" customFormat="1" ht="19.5" x14ac:dyDescent="0.2">
      <c r="A4392" s="51">
        <v>488000</v>
      </c>
      <c r="B4392" s="48" t="s">
        <v>99</v>
      </c>
      <c r="C4392" s="89">
        <f>SUM(C4393:C4395)</f>
        <v>3463100</v>
      </c>
      <c r="D4392" s="89">
        <f>SUM(D4393:D4395)</f>
        <v>0</v>
      </c>
    </row>
    <row r="4393" spans="1:4" s="45" customFormat="1" ht="37.5" x14ac:dyDescent="0.2">
      <c r="A4393" s="53">
        <v>488100</v>
      </c>
      <c r="B4393" s="45" t="s">
        <v>426</v>
      </c>
      <c r="C4393" s="88">
        <v>1483100</v>
      </c>
      <c r="D4393" s="47">
        <v>0</v>
      </c>
    </row>
    <row r="4394" spans="1:4" s="45" customFormat="1" x14ac:dyDescent="0.2">
      <c r="A4394" s="53">
        <v>488100</v>
      </c>
      <c r="B4394" s="45" t="s">
        <v>440</v>
      </c>
      <c r="C4394" s="88">
        <v>1800000</v>
      </c>
      <c r="D4394" s="47">
        <v>0</v>
      </c>
    </row>
    <row r="4395" spans="1:4" s="45" customFormat="1" ht="20.25" customHeight="1" x14ac:dyDescent="0.2">
      <c r="A4395" s="53">
        <v>488100</v>
      </c>
      <c r="B4395" s="45" t="s">
        <v>441</v>
      </c>
      <c r="C4395" s="88">
        <v>180000</v>
      </c>
      <c r="D4395" s="47">
        <v>0</v>
      </c>
    </row>
    <row r="4396" spans="1:4" s="38" customFormat="1" ht="19.5" x14ac:dyDescent="0.2">
      <c r="A4396" s="51">
        <v>510000</v>
      </c>
      <c r="B4396" s="48" t="s">
        <v>146</v>
      </c>
      <c r="C4396" s="89">
        <f>C4397+C4399</f>
        <v>9000</v>
      </c>
      <c r="D4396" s="89">
        <f>D4397+D4399</f>
        <v>0</v>
      </c>
    </row>
    <row r="4397" spans="1:4" s="38" customFormat="1" ht="19.5" x14ac:dyDescent="0.2">
      <c r="A4397" s="51">
        <v>511000</v>
      </c>
      <c r="B4397" s="48" t="s">
        <v>147</v>
      </c>
      <c r="C4397" s="89">
        <f>SUM(C4398:C4398)</f>
        <v>5000</v>
      </c>
      <c r="D4397" s="89">
        <f>SUM(D4398:D4398)</f>
        <v>0</v>
      </c>
    </row>
    <row r="4398" spans="1:4" s="38" customFormat="1" x14ac:dyDescent="0.2">
      <c r="A4398" s="53">
        <v>511300</v>
      </c>
      <c r="B4398" s="46" t="s">
        <v>150</v>
      </c>
      <c r="C4398" s="88">
        <v>5000</v>
      </c>
      <c r="D4398" s="47">
        <v>0</v>
      </c>
    </row>
    <row r="4399" spans="1:4" s="49" customFormat="1" ht="39" x14ac:dyDescent="0.2">
      <c r="A4399" s="51">
        <v>516000</v>
      </c>
      <c r="B4399" s="48" t="s">
        <v>157</v>
      </c>
      <c r="C4399" s="89">
        <f t="shared" ref="C4399:D4399" si="910">C4400</f>
        <v>4000</v>
      </c>
      <c r="D4399" s="89">
        <f t="shared" si="910"/>
        <v>0</v>
      </c>
    </row>
    <row r="4400" spans="1:4" s="38" customFormat="1" x14ac:dyDescent="0.2">
      <c r="A4400" s="53">
        <v>516100</v>
      </c>
      <c r="B4400" s="46" t="s">
        <v>157</v>
      </c>
      <c r="C4400" s="88">
        <v>4000</v>
      </c>
      <c r="D4400" s="47">
        <v>0</v>
      </c>
    </row>
    <row r="4401" spans="1:4" s="49" customFormat="1" ht="19.5" x14ac:dyDescent="0.2">
      <c r="A4401" s="51">
        <v>630000</v>
      </c>
      <c r="B4401" s="48" t="s">
        <v>184</v>
      </c>
      <c r="C4401" s="89">
        <f>C4404+C4402</f>
        <v>41500</v>
      </c>
      <c r="D4401" s="89">
        <f>D4404+D4402</f>
        <v>0</v>
      </c>
    </row>
    <row r="4402" spans="1:4" s="49" customFormat="1" ht="19.5" x14ac:dyDescent="0.2">
      <c r="A4402" s="51">
        <v>631000</v>
      </c>
      <c r="B4402" s="48" t="s">
        <v>120</v>
      </c>
      <c r="C4402" s="89">
        <f>0+C4403</f>
        <v>4000</v>
      </c>
      <c r="D4402" s="89">
        <f>0+D4403</f>
        <v>0</v>
      </c>
    </row>
    <row r="4403" spans="1:4" s="38" customFormat="1" x14ac:dyDescent="0.2">
      <c r="A4403" s="53">
        <v>631300</v>
      </c>
      <c r="B4403" s="46" t="s">
        <v>188</v>
      </c>
      <c r="C4403" s="88">
        <v>4000</v>
      </c>
      <c r="D4403" s="47">
        <v>0</v>
      </c>
    </row>
    <row r="4404" spans="1:4" s="49" customFormat="1" ht="19.5" x14ac:dyDescent="0.2">
      <c r="A4404" s="51">
        <v>638000</v>
      </c>
      <c r="B4404" s="48" t="s">
        <v>121</v>
      </c>
      <c r="C4404" s="89">
        <f t="shared" ref="C4404:D4404" si="911">C4405</f>
        <v>37500</v>
      </c>
      <c r="D4404" s="89">
        <f t="shared" si="911"/>
        <v>0</v>
      </c>
    </row>
    <row r="4405" spans="1:4" s="38" customFormat="1" x14ac:dyDescent="0.2">
      <c r="A4405" s="53">
        <v>638100</v>
      </c>
      <c r="B4405" s="46" t="s">
        <v>189</v>
      </c>
      <c r="C4405" s="88">
        <v>37500</v>
      </c>
      <c r="D4405" s="47">
        <v>0</v>
      </c>
    </row>
    <row r="4406" spans="1:4" s="38" customFormat="1" x14ac:dyDescent="0.2">
      <c r="A4406" s="92"/>
      <c r="B4406" s="85" t="s">
        <v>222</v>
      </c>
      <c r="C4406" s="91">
        <f>C4371+C4391+C4396+C4401+0</f>
        <v>6797100</v>
      </c>
      <c r="D4406" s="91">
        <f>D4371+D4391+D4396+D4401+0</f>
        <v>0</v>
      </c>
    </row>
    <row r="4407" spans="1:4" s="38" customFormat="1" x14ac:dyDescent="0.2">
      <c r="A4407" s="57"/>
      <c r="B4407" s="34"/>
      <c r="C4407" s="82"/>
      <c r="D4407" s="82"/>
    </row>
    <row r="4408" spans="1:4" s="38" customFormat="1" x14ac:dyDescent="0.2">
      <c r="A4408" s="55"/>
      <c r="B4408" s="34"/>
      <c r="C4408" s="88"/>
      <c r="D4408" s="88"/>
    </row>
    <row r="4409" spans="1:4" s="38" customFormat="1" ht="15.75" customHeight="1" x14ac:dyDescent="0.2">
      <c r="A4409" s="50" t="s">
        <v>701</v>
      </c>
      <c r="B4409" s="48"/>
      <c r="C4409" s="88"/>
      <c r="D4409" s="88"/>
    </row>
    <row r="4410" spans="1:4" s="38" customFormat="1" ht="20.25" customHeight="1" x14ac:dyDescent="0.2">
      <c r="A4410" s="50" t="s">
        <v>245</v>
      </c>
      <c r="B4410" s="48"/>
      <c r="C4410" s="88"/>
      <c r="D4410" s="88"/>
    </row>
    <row r="4411" spans="1:4" s="38" customFormat="1" ht="19.5" customHeight="1" x14ac:dyDescent="0.2">
      <c r="A4411" s="50" t="s">
        <v>372</v>
      </c>
      <c r="B4411" s="48"/>
      <c r="C4411" s="88"/>
      <c r="D4411" s="88"/>
    </row>
    <row r="4412" spans="1:4" s="38" customFormat="1" ht="17.25" customHeight="1" x14ac:dyDescent="0.2">
      <c r="A4412" s="50" t="s">
        <v>517</v>
      </c>
      <c r="B4412" s="48"/>
      <c r="C4412" s="88"/>
      <c r="D4412" s="88"/>
    </row>
    <row r="4413" spans="1:4" s="38" customFormat="1" x14ac:dyDescent="0.2">
      <c r="A4413" s="50"/>
      <c r="B4413" s="41"/>
      <c r="C4413" s="82"/>
      <c r="D4413" s="82"/>
    </row>
    <row r="4414" spans="1:4" s="38" customFormat="1" ht="19.5" x14ac:dyDescent="0.2">
      <c r="A4414" s="51">
        <v>410000</v>
      </c>
      <c r="B4414" s="43" t="s">
        <v>83</v>
      </c>
      <c r="C4414" s="89">
        <f>C4415+C4420+0</f>
        <v>1009100</v>
      </c>
      <c r="D4414" s="89">
        <f>D4415+D4420+0</f>
        <v>0</v>
      </c>
    </row>
    <row r="4415" spans="1:4" s="38" customFormat="1" ht="19.5" x14ac:dyDescent="0.2">
      <c r="A4415" s="51">
        <v>411000</v>
      </c>
      <c r="B4415" s="43" t="s">
        <v>194</v>
      </c>
      <c r="C4415" s="89">
        <f t="shared" ref="C4415" si="912">SUM(C4416:C4419)</f>
        <v>913500</v>
      </c>
      <c r="D4415" s="89">
        <f t="shared" ref="D4415" si="913">SUM(D4416:D4419)</f>
        <v>0</v>
      </c>
    </row>
    <row r="4416" spans="1:4" s="38" customFormat="1" x14ac:dyDescent="0.2">
      <c r="A4416" s="53">
        <v>411100</v>
      </c>
      <c r="B4416" s="46" t="s">
        <v>84</v>
      </c>
      <c r="C4416" s="88">
        <v>868500</v>
      </c>
      <c r="D4416" s="47">
        <v>0</v>
      </c>
    </row>
    <row r="4417" spans="1:4" s="38" customFormat="1" ht="37.5" x14ac:dyDescent="0.2">
      <c r="A4417" s="53">
        <v>411200</v>
      </c>
      <c r="B4417" s="46" t="s">
        <v>207</v>
      </c>
      <c r="C4417" s="88">
        <v>30000</v>
      </c>
      <c r="D4417" s="47">
        <v>0</v>
      </c>
    </row>
    <row r="4418" spans="1:4" s="38" customFormat="1" ht="37.5" x14ac:dyDescent="0.2">
      <c r="A4418" s="53">
        <v>411300</v>
      </c>
      <c r="B4418" s="46" t="s">
        <v>85</v>
      </c>
      <c r="C4418" s="88">
        <v>10000</v>
      </c>
      <c r="D4418" s="47">
        <v>0</v>
      </c>
    </row>
    <row r="4419" spans="1:4" s="38" customFormat="1" x14ac:dyDescent="0.2">
      <c r="A4419" s="53">
        <v>411400</v>
      </c>
      <c r="B4419" s="46" t="s">
        <v>86</v>
      </c>
      <c r="C4419" s="88">
        <v>5000</v>
      </c>
      <c r="D4419" s="47">
        <v>0</v>
      </c>
    </row>
    <row r="4420" spans="1:4" s="38" customFormat="1" ht="29.25" customHeight="1" x14ac:dyDescent="0.2">
      <c r="A4420" s="51">
        <v>412000</v>
      </c>
      <c r="B4420" s="48" t="s">
        <v>199</v>
      </c>
      <c r="C4420" s="89">
        <f t="shared" ref="C4420" si="914">SUM(C4421:C4431)</f>
        <v>95600</v>
      </c>
      <c r="D4420" s="89">
        <f t="shared" ref="D4420" si="915">SUM(D4421:D4431)</f>
        <v>0</v>
      </c>
    </row>
    <row r="4421" spans="1:4" s="38" customFormat="1" x14ac:dyDescent="0.2">
      <c r="A4421" s="53">
        <v>412100</v>
      </c>
      <c r="B4421" s="46" t="s">
        <v>87</v>
      </c>
      <c r="C4421" s="88">
        <v>3000</v>
      </c>
      <c r="D4421" s="47">
        <v>0</v>
      </c>
    </row>
    <row r="4422" spans="1:4" s="38" customFormat="1" ht="37.5" x14ac:dyDescent="0.2">
      <c r="A4422" s="53">
        <v>412200</v>
      </c>
      <c r="B4422" s="46" t="s">
        <v>208</v>
      </c>
      <c r="C4422" s="88">
        <v>11600</v>
      </c>
      <c r="D4422" s="47">
        <v>0</v>
      </c>
    </row>
    <row r="4423" spans="1:4" s="38" customFormat="1" x14ac:dyDescent="0.2">
      <c r="A4423" s="53">
        <v>412300</v>
      </c>
      <c r="B4423" s="46" t="s">
        <v>88</v>
      </c>
      <c r="C4423" s="88">
        <v>4000</v>
      </c>
      <c r="D4423" s="47">
        <v>0</v>
      </c>
    </row>
    <row r="4424" spans="1:4" s="38" customFormat="1" x14ac:dyDescent="0.2">
      <c r="A4424" s="53">
        <v>412500</v>
      </c>
      <c r="B4424" s="46" t="s">
        <v>90</v>
      </c>
      <c r="C4424" s="88">
        <v>17000</v>
      </c>
      <c r="D4424" s="47">
        <v>0</v>
      </c>
    </row>
    <row r="4425" spans="1:4" s="38" customFormat="1" x14ac:dyDescent="0.2">
      <c r="A4425" s="53">
        <v>412600</v>
      </c>
      <c r="B4425" s="46" t="s">
        <v>209</v>
      </c>
      <c r="C4425" s="88">
        <v>40000</v>
      </c>
      <c r="D4425" s="47">
        <v>0</v>
      </c>
    </row>
    <row r="4426" spans="1:4" s="38" customFormat="1" x14ac:dyDescent="0.2">
      <c r="A4426" s="53">
        <v>412700</v>
      </c>
      <c r="B4426" s="46" t="s">
        <v>196</v>
      </c>
      <c r="C4426" s="88">
        <v>6500</v>
      </c>
      <c r="D4426" s="47">
        <v>0</v>
      </c>
    </row>
    <row r="4427" spans="1:4" s="38" customFormat="1" x14ac:dyDescent="0.2">
      <c r="A4427" s="53">
        <v>412900</v>
      </c>
      <c r="B4427" s="83" t="s">
        <v>518</v>
      </c>
      <c r="C4427" s="88">
        <v>500</v>
      </c>
      <c r="D4427" s="47">
        <v>0</v>
      </c>
    </row>
    <row r="4428" spans="1:4" s="38" customFormat="1" x14ac:dyDescent="0.2">
      <c r="A4428" s="53">
        <v>412900</v>
      </c>
      <c r="B4428" s="83" t="s">
        <v>287</v>
      </c>
      <c r="C4428" s="88">
        <v>8000</v>
      </c>
      <c r="D4428" s="47">
        <v>0</v>
      </c>
    </row>
    <row r="4429" spans="1:4" s="38" customFormat="1" x14ac:dyDescent="0.2">
      <c r="A4429" s="53">
        <v>412900</v>
      </c>
      <c r="B4429" s="83" t="s">
        <v>304</v>
      </c>
      <c r="C4429" s="88">
        <v>500</v>
      </c>
      <c r="D4429" s="47">
        <v>0</v>
      </c>
    </row>
    <row r="4430" spans="1:4" s="38" customFormat="1" ht="37.5" x14ac:dyDescent="0.2">
      <c r="A4430" s="53">
        <v>412900</v>
      </c>
      <c r="B4430" s="83" t="s">
        <v>305</v>
      </c>
      <c r="C4430" s="88">
        <v>2500</v>
      </c>
      <c r="D4430" s="47">
        <v>0</v>
      </c>
    </row>
    <row r="4431" spans="1:4" s="38" customFormat="1" ht="37.5" x14ac:dyDescent="0.2">
      <c r="A4431" s="53">
        <v>412900</v>
      </c>
      <c r="B4431" s="83" t="s">
        <v>306</v>
      </c>
      <c r="C4431" s="88">
        <v>2000</v>
      </c>
      <c r="D4431" s="47">
        <v>0</v>
      </c>
    </row>
    <row r="4432" spans="1:4" s="38" customFormat="1" ht="19.5" x14ac:dyDescent="0.2">
      <c r="A4432" s="51">
        <v>510000</v>
      </c>
      <c r="B4432" s="48" t="s">
        <v>146</v>
      </c>
      <c r="C4432" s="89">
        <f>C4433+C4435</f>
        <v>6500</v>
      </c>
      <c r="D4432" s="89">
        <f>D4433+D4435</f>
        <v>0</v>
      </c>
    </row>
    <row r="4433" spans="1:4" s="38" customFormat="1" ht="19.5" x14ac:dyDescent="0.2">
      <c r="A4433" s="51">
        <v>511000</v>
      </c>
      <c r="B4433" s="48" t="s">
        <v>147</v>
      </c>
      <c r="C4433" s="89">
        <f>SUM(C4434:C4434)</f>
        <v>3500</v>
      </c>
      <c r="D4433" s="89">
        <f>SUM(D4434:D4434)</f>
        <v>0</v>
      </c>
    </row>
    <row r="4434" spans="1:4" s="38" customFormat="1" x14ac:dyDescent="0.2">
      <c r="A4434" s="53">
        <v>511300</v>
      </c>
      <c r="B4434" s="46" t="s">
        <v>150</v>
      </c>
      <c r="C4434" s="88">
        <v>3500</v>
      </c>
      <c r="D4434" s="47">
        <v>0</v>
      </c>
    </row>
    <row r="4435" spans="1:4" s="49" customFormat="1" ht="39" x14ac:dyDescent="0.2">
      <c r="A4435" s="51">
        <v>516000</v>
      </c>
      <c r="B4435" s="48" t="s">
        <v>157</v>
      </c>
      <c r="C4435" s="89">
        <f t="shared" ref="C4435:D4435" si="916">C4436</f>
        <v>3000</v>
      </c>
      <c r="D4435" s="89">
        <f t="shared" si="916"/>
        <v>0</v>
      </c>
    </row>
    <row r="4436" spans="1:4" s="38" customFormat="1" x14ac:dyDescent="0.2">
      <c r="A4436" s="53">
        <v>516100</v>
      </c>
      <c r="B4436" s="46" t="s">
        <v>157</v>
      </c>
      <c r="C4436" s="88">
        <v>3000</v>
      </c>
      <c r="D4436" s="47">
        <v>0</v>
      </c>
    </row>
    <row r="4437" spans="1:4" s="49" customFormat="1" ht="19.5" x14ac:dyDescent="0.2">
      <c r="A4437" s="51">
        <v>630000</v>
      </c>
      <c r="B4437" s="48" t="s">
        <v>184</v>
      </c>
      <c r="C4437" s="89">
        <f>0+C4438</f>
        <v>3000</v>
      </c>
      <c r="D4437" s="89">
        <f>0+D4438</f>
        <v>0</v>
      </c>
    </row>
    <row r="4438" spans="1:4" s="49" customFormat="1" ht="19.5" x14ac:dyDescent="0.2">
      <c r="A4438" s="51">
        <v>638000</v>
      </c>
      <c r="B4438" s="48" t="s">
        <v>121</v>
      </c>
      <c r="C4438" s="89">
        <f t="shared" ref="C4438:D4438" si="917">C4439</f>
        <v>3000</v>
      </c>
      <c r="D4438" s="89">
        <f t="shared" si="917"/>
        <v>0</v>
      </c>
    </row>
    <row r="4439" spans="1:4" s="38" customFormat="1" x14ac:dyDescent="0.2">
      <c r="A4439" s="53">
        <v>638100</v>
      </c>
      <c r="B4439" s="46" t="s">
        <v>189</v>
      </c>
      <c r="C4439" s="88">
        <v>3000</v>
      </c>
      <c r="D4439" s="47">
        <v>0</v>
      </c>
    </row>
    <row r="4440" spans="1:4" s="38" customFormat="1" x14ac:dyDescent="0.2">
      <c r="A4440" s="92"/>
      <c r="B4440" s="85" t="s">
        <v>222</v>
      </c>
      <c r="C4440" s="91">
        <f>C4414+C4432+C4437</f>
        <v>1018600</v>
      </c>
      <c r="D4440" s="91">
        <f>D4414+D4432+D4437</f>
        <v>0</v>
      </c>
    </row>
    <row r="4441" spans="1:4" s="38" customFormat="1" x14ac:dyDescent="0.2">
      <c r="A4441" s="57"/>
      <c r="B4441" s="34"/>
      <c r="C4441" s="82"/>
      <c r="D4441" s="82"/>
    </row>
    <row r="4442" spans="1:4" s="38" customFormat="1" x14ac:dyDescent="0.2">
      <c r="A4442" s="55"/>
      <c r="B4442" s="34"/>
      <c r="C4442" s="88"/>
      <c r="D4442" s="88"/>
    </row>
    <row r="4443" spans="1:4" s="38" customFormat="1" ht="19.5" x14ac:dyDescent="0.2">
      <c r="A4443" s="50" t="s">
        <v>702</v>
      </c>
      <c r="B4443" s="48"/>
      <c r="C4443" s="88"/>
      <c r="D4443" s="88"/>
    </row>
    <row r="4444" spans="1:4" s="38" customFormat="1" ht="19.5" x14ac:dyDescent="0.2">
      <c r="A4444" s="50" t="s">
        <v>246</v>
      </c>
      <c r="B4444" s="48"/>
      <c r="C4444" s="88"/>
      <c r="D4444" s="88"/>
    </row>
    <row r="4445" spans="1:4" s="38" customFormat="1" ht="19.5" x14ac:dyDescent="0.2">
      <c r="A4445" s="50" t="s">
        <v>373</v>
      </c>
      <c r="B4445" s="48"/>
      <c r="C4445" s="88"/>
      <c r="D4445" s="88"/>
    </row>
    <row r="4446" spans="1:4" s="38" customFormat="1" ht="19.5" x14ac:dyDescent="0.2">
      <c r="A4446" s="50" t="s">
        <v>517</v>
      </c>
      <c r="B4446" s="48"/>
      <c r="C4446" s="88"/>
      <c r="D4446" s="88"/>
    </row>
    <row r="4447" spans="1:4" s="38" customFormat="1" x14ac:dyDescent="0.2">
      <c r="A4447" s="50"/>
      <c r="B4447" s="41"/>
      <c r="C4447" s="82"/>
      <c r="D4447" s="82"/>
    </row>
    <row r="4448" spans="1:4" s="38" customFormat="1" ht="19.5" x14ac:dyDescent="0.2">
      <c r="A4448" s="51">
        <v>410000</v>
      </c>
      <c r="B4448" s="43" t="s">
        <v>83</v>
      </c>
      <c r="C4448" s="89">
        <f>C4449+C4454+C4472+C4478+C4493+C4469+C4467</f>
        <v>239737800</v>
      </c>
      <c r="D4448" s="89">
        <f>D4449+D4454+D4472+D4478+D4493+D4469+D4467</f>
        <v>0</v>
      </c>
    </row>
    <row r="4449" spans="1:4" s="38" customFormat="1" ht="19.5" x14ac:dyDescent="0.2">
      <c r="A4449" s="51">
        <v>411000</v>
      </c>
      <c r="B4449" s="43" t="s">
        <v>194</v>
      </c>
      <c r="C4449" s="89">
        <f t="shared" ref="C4449" si="918">SUM(C4450:C4453)</f>
        <v>3059200</v>
      </c>
      <c r="D4449" s="89">
        <f t="shared" ref="D4449" si="919">SUM(D4450:D4453)</f>
        <v>0</v>
      </c>
    </row>
    <row r="4450" spans="1:4" s="38" customFormat="1" x14ac:dyDescent="0.2">
      <c r="A4450" s="53">
        <v>411100</v>
      </c>
      <c r="B4450" s="46" t="s">
        <v>84</v>
      </c>
      <c r="C4450" s="88">
        <v>2749200</v>
      </c>
      <c r="D4450" s="47">
        <v>0</v>
      </c>
    </row>
    <row r="4451" spans="1:4" s="38" customFormat="1" ht="37.5" x14ac:dyDescent="0.2">
      <c r="A4451" s="53">
        <v>411200</v>
      </c>
      <c r="B4451" s="46" t="s">
        <v>207</v>
      </c>
      <c r="C4451" s="88">
        <v>145000</v>
      </c>
      <c r="D4451" s="47">
        <v>0</v>
      </c>
    </row>
    <row r="4452" spans="1:4" s="38" customFormat="1" ht="37.5" x14ac:dyDescent="0.2">
      <c r="A4452" s="53">
        <v>411300</v>
      </c>
      <c r="B4452" s="46" t="s">
        <v>85</v>
      </c>
      <c r="C4452" s="88">
        <v>105000</v>
      </c>
      <c r="D4452" s="47">
        <v>0</v>
      </c>
    </row>
    <row r="4453" spans="1:4" s="38" customFormat="1" x14ac:dyDescent="0.2">
      <c r="A4453" s="53">
        <v>411400</v>
      </c>
      <c r="B4453" s="46" t="s">
        <v>86</v>
      </c>
      <c r="C4453" s="88">
        <v>60000</v>
      </c>
      <c r="D4453" s="47">
        <v>0</v>
      </c>
    </row>
    <row r="4454" spans="1:4" s="38" customFormat="1" ht="19.5" x14ac:dyDescent="0.2">
      <c r="A4454" s="51">
        <v>412000</v>
      </c>
      <c r="B4454" s="48" t="s">
        <v>199</v>
      </c>
      <c r="C4454" s="89">
        <f t="shared" ref="C4454" si="920">SUM(C4455:C4466)</f>
        <v>1993600</v>
      </c>
      <c r="D4454" s="89">
        <f t="shared" ref="D4454" si="921">SUM(D4455:D4466)</f>
        <v>0</v>
      </c>
    </row>
    <row r="4455" spans="1:4" s="38" customFormat="1" x14ac:dyDescent="0.2">
      <c r="A4455" s="53">
        <v>412100</v>
      </c>
      <c r="B4455" s="46" t="s">
        <v>87</v>
      </c>
      <c r="C4455" s="88">
        <v>15000</v>
      </c>
      <c r="D4455" s="47">
        <v>0</v>
      </c>
    </row>
    <row r="4456" spans="1:4" s="38" customFormat="1" ht="37.5" x14ac:dyDescent="0.2">
      <c r="A4456" s="53">
        <v>412200</v>
      </c>
      <c r="B4456" s="46" t="s">
        <v>208</v>
      </c>
      <c r="C4456" s="88">
        <v>70000</v>
      </c>
      <c r="D4456" s="47">
        <v>0</v>
      </c>
    </row>
    <row r="4457" spans="1:4" s="38" customFormat="1" x14ac:dyDescent="0.2">
      <c r="A4457" s="53">
        <v>412300</v>
      </c>
      <c r="B4457" s="46" t="s">
        <v>88</v>
      </c>
      <c r="C4457" s="88">
        <v>40000</v>
      </c>
      <c r="D4457" s="47">
        <v>0</v>
      </c>
    </row>
    <row r="4458" spans="1:4" s="38" customFormat="1" x14ac:dyDescent="0.2">
      <c r="A4458" s="53">
        <v>412500</v>
      </c>
      <c r="B4458" s="46" t="s">
        <v>90</v>
      </c>
      <c r="C4458" s="88">
        <v>37000</v>
      </c>
      <c r="D4458" s="47">
        <v>0</v>
      </c>
    </row>
    <row r="4459" spans="1:4" s="38" customFormat="1" x14ac:dyDescent="0.2">
      <c r="A4459" s="53">
        <v>412600</v>
      </c>
      <c r="B4459" s="46" t="s">
        <v>209</v>
      </c>
      <c r="C4459" s="88">
        <v>68000</v>
      </c>
      <c r="D4459" s="47">
        <v>0</v>
      </c>
    </row>
    <row r="4460" spans="1:4" s="38" customFormat="1" x14ac:dyDescent="0.2">
      <c r="A4460" s="53">
        <v>412700</v>
      </c>
      <c r="B4460" s="46" t="s">
        <v>196</v>
      </c>
      <c r="C4460" s="88">
        <v>1290000</v>
      </c>
      <c r="D4460" s="47">
        <v>0</v>
      </c>
    </row>
    <row r="4461" spans="1:4" s="38" customFormat="1" x14ac:dyDescent="0.2">
      <c r="A4461" s="53">
        <v>412900</v>
      </c>
      <c r="B4461" s="83" t="s">
        <v>518</v>
      </c>
      <c r="C4461" s="88">
        <v>600</v>
      </c>
      <c r="D4461" s="47">
        <v>0</v>
      </c>
    </row>
    <row r="4462" spans="1:4" s="38" customFormat="1" x14ac:dyDescent="0.2">
      <c r="A4462" s="53">
        <v>412900</v>
      </c>
      <c r="B4462" s="83" t="s">
        <v>287</v>
      </c>
      <c r="C4462" s="88">
        <v>260000</v>
      </c>
      <c r="D4462" s="47">
        <v>0</v>
      </c>
    </row>
    <row r="4463" spans="1:4" s="38" customFormat="1" x14ac:dyDescent="0.2">
      <c r="A4463" s="53">
        <v>412900</v>
      </c>
      <c r="B4463" s="83" t="s">
        <v>304</v>
      </c>
      <c r="C4463" s="88">
        <v>4000</v>
      </c>
      <c r="D4463" s="47">
        <v>0</v>
      </c>
    </row>
    <row r="4464" spans="1:4" s="38" customFormat="1" ht="37.5" x14ac:dyDescent="0.2">
      <c r="A4464" s="53">
        <v>412900</v>
      </c>
      <c r="B4464" s="83" t="s">
        <v>305</v>
      </c>
      <c r="C4464" s="88">
        <v>3000</v>
      </c>
      <c r="D4464" s="47">
        <v>0</v>
      </c>
    </row>
    <row r="4465" spans="1:4" s="38" customFormat="1" ht="37.5" x14ac:dyDescent="0.2">
      <c r="A4465" s="53">
        <v>412900</v>
      </c>
      <c r="B4465" s="46" t="s">
        <v>306</v>
      </c>
      <c r="C4465" s="88">
        <v>6000</v>
      </c>
      <c r="D4465" s="47">
        <v>0</v>
      </c>
    </row>
    <row r="4466" spans="1:4" s="38" customFormat="1" x14ac:dyDescent="0.2">
      <c r="A4466" s="53">
        <v>412900</v>
      </c>
      <c r="B4466" s="46" t="s">
        <v>289</v>
      </c>
      <c r="C4466" s="88">
        <v>200000</v>
      </c>
      <c r="D4466" s="47">
        <v>0</v>
      </c>
    </row>
    <row r="4467" spans="1:4" s="49" customFormat="1" ht="19.5" x14ac:dyDescent="0.2">
      <c r="A4467" s="51">
        <v>413000</v>
      </c>
      <c r="B4467" s="48" t="s">
        <v>200</v>
      </c>
      <c r="C4467" s="89">
        <f t="shared" ref="C4467:D4467" si="922">C4468</f>
        <v>2000</v>
      </c>
      <c r="D4467" s="89">
        <f t="shared" si="922"/>
        <v>0</v>
      </c>
    </row>
    <row r="4468" spans="1:4" s="38" customFormat="1" x14ac:dyDescent="0.2">
      <c r="A4468" s="53">
        <v>413900</v>
      </c>
      <c r="B4468" s="106" t="s">
        <v>95</v>
      </c>
      <c r="C4468" s="88">
        <v>2000</v>
      </c>
      <c r="D4468" s="47">
        <v>0</v>
      </c>
    </row>
    <row r="4469" spans="1:4" s="49" customFormat="1" ht="19.5" x14ac:dyDescent="0.2">
      <c r="A4469" s="51">
        <v>414000</v>
      </c>
      <c r="B4469" s="48" t="s">
        <v>100</v>
      </c>
      <c r="C4469" s="89">
        <f>SUM(C4470:C4471)</f>
        <v>300000</v>
      </c>
      <c r="D4469" s="89">
        <f>SUM(D4470:D4471)</f>
        <v>0</v>
      </c>
    </row>
    <row r="4470" spans="1:4" s="38" customFormat="1" x14ac:dyDescent="0.2">
      <c r="A4470" s="53">
        <v>414100</v>
      </c>
      <c r="B4470" s="46" t="s">
        <v>442</v>
      </c>
      <c r="C4470" s="88">
        <v>150000</v>
      </c>
      <c r="D4470" s="47">
        <v>0</v>
      </c>
    </row>
    <row r="4471" spans="1:4" s="38" customFormat="1" x14ac:dyDescent="0.2">
      <c r="A4471" s="53">
        <v>414100</v>
      </c>
      <c r="B4471" s="46" t="s">
        <v>443</v>
      </c>
      <c r="C4471" s="88">
        <v>150000</v>
      </c>
      <c r="D4471" s="47">
        <v>0</v>
      </c>
    </row>
    <row r="4472" spans="1:4" s="38" customFormat="1" ht="19.5" x14ac:dyDescent="0.2">
      <c r="A4472" s="51">
        <v>415000</v>
      </c>
      <c r="B4472" s="42" t="s">
        <v>47</v>
      </c>
      <c r="C4472" s="89">
        <f>SUM(C4473:C4477)</f>
        <v>2490500</v>
      </c>
      <c r="D4472" s="89">
        <f>SUM(D4473:D4477)</f>
        <v>0</v>
      </c>
    </row>
    <row r="4473" spans="1:4" s="38" customFormat="1" ht="37.5" x14ac:dyDescent="0.2">
      <c r="A4473" s="53">
        <v>415200</v>
      </c>
      <c r="B4473" s="46" t="s">
        <v>504</v>
      </c>
      <c r="C4473" s="88">
        <v>470000</v>
      </c>
      <c r="D4473" s="47">
        <v>0</v>
      </c>
    </row>
    <row r="4474" spans="1:4" s="38" customFormat="1" x14ac:dyDescent="0.2">
      <c r="A4474" s="53">
        <v>415200</v>
      </c>
      <c r="B4474" s="46" t="s">
        <v>308</v>
      </c>
      <c r="C4474" s="88">
        <v>750000</v>
      </c>
      <c r="D4474" s="47">
        <v>0</v>
      </c>
    </row>
    <row r="4475" spans="1:4" s="38" customFormat="1" x14ac:dyDescent="0.2">
      <c r="A4475" s="53">
        <v>415200</v>
      </c>
      <c r="B4475" s="46" t="s">
        <v>255</v>
      </c>
      <c r="C4475" s="88">
        <v>850500</v>
      </c>
      <c r="D4475" s="47">
        <v>0</v>
      </c>
    </row>
    <row r="4476" spans="1:4" s="38" customFormat="1" ht="37.5" x14ac:dyDescent="0.2">
      <c r="A4476" s="53">
        <v>415200</v>
      </c>
      <c r="B4476" s="46" t="s">
        <v>256</v>
      </c>
      <c r="C4476" s="88">
        <v>220000</v>
      </c>
      <c r="D4476" s="47">
        <v>0</v>
      </c>
    </row>
    <row r="4477" spans="1:4" s="38" customFormat="1" ht="40.5" customHeight="1" x14ac:dyDescent="0.2">
      <c r="A4477" s="53">
        <v>415200</v>
      </c>
      <c r="B4477" s="46" t="s">
        <v>282</v>
      </c>
      <c r="C4477" s="88">
        <v>200000</v>
      </c>
      <c r="D4477" s="47">
        <v>0</v>
      </c>
    </row>
    <row r="4478" spans="1:4" s="38" customFormat="1" ht="39" x14ac:dyDescent="0.2">
      <c r="A4478" s="51">
        <v>416000</v>
      </c>
      <c r="B4478" s="48" t="s">
        <v>201</v>
      </c>
      <c r="C4478" s="89">
        <f>SUM(C4479:C4492)</f>
        <v>231812500</v>
      </c>
      <c r="D4478" s="89">
        <f>SUM(D4479:D4492)</f>
        <v>0</v>
      </c>
    </row>
    <row r="4479" spans="1:4" s="38" customFormat="1" x14ac:dyDescent="0.2">
      <c r="A4479" s="53">
        <v>416100</v>
      </c>
      <c r="B4479" s="46" t="s">
        <v>505</v>
      </c>
      <c r="C4479" s="47">
        <v>64912900</v>
      </c>
      <c r="D4479" s="47">
        <v>0</v>
      </c>
    </row>
    <row r="4480" spans="1:4" s="38" customFormat="1" ht="37.5" x14ac:dyDescent="0.2">
      <c r="A4480" s="53">
        <v>416100</v>
      </c>
      <c r="B4480" s="46" t="s">
        <v>703</v>
      </c>
      <c r="C4480" s="47">
        <v>1620000</v>
      </c>
      <c r="D4480" s="47">
        <v>0</v>
      </c>
    </row>
    <row r="4481" spans="1:4" s="38" customFormat="1" x14ac:dyDescent="0.2">
      <c r="A4481" s="53">
        <v>416100</v>
      </c>
      <c r="B4481" s="46" t="s">
        <v>506</v>
      </c>
      <c r="C4481" s="47">
        <v>75566800</v>
      </c>
      <c r="D4481" s="47">
        <v>0</v>
      </c>
    </row>
    <row r="4482" spans="1:4" s="38" customFormat="1" x14ac:dyDescent="0.2">
      <c r="A4482" s="53">
        <v>416100</v>
      </c>
      <c r="B4482" s="46" t="s">
        <v>507</v>
      </c>
      <c r="C4482" s="47">
        <v>74245800</v>
      </c>
      <c r="D4482" s="47">
        <v>0</v>
      </c>
    </row>
    <row r="4483" spans="1:4" s="38" customFormat="1" x14ac:dyDescent="0.2">
      <c r="A4483" s="53">
        <v>416100</v>
      </c>
      <c r="B4483" s="46" t="s">
        <v>444</v>
      </c>
      <c r="C4483" s="47">
        <v>5479900</v>
      </c>
      <c r="D4483" s="47">
        <v>0</v>
      </c>
    </row>
    <row r="4484" spans="1:4" s="38" customFormat="1" ht="60.75" customHeight="1" x14ac:dyDescent="0.2">
      <c r="A4484" s="53">
        <v>416100</v>
      </c>
      <c r="B4484" s="46" t="s">
        <v>508</v>
      </c>
      <c r="C4484" s="47">
        <v>2500000</v>
      </c>
      <c r="D4484" s="47">
        <v>0</v>
      </c>
    </row>
    <row r="4485" spans="1:4" s="38" customFormat="1" x14ac:dyDescent="0.2">
      <c r="A4485" s="53">
        <v>416100</v>
      </c>
      <c r="B4485" s="46" t="s">
        <v>704</v>
      </c>
      <c r="C4485" s="47">
        <v>437100</v>
      </c>
      <c r="D4485" s="47">
        <v>0</v>
      </c>
    </row>
    <row r="4486" spans="1:4" s="38" customFormat="1" ht="37.5" x14ac:dyDescent="0.2">
      <c r="A4486" s="53">
        <v>416100</v>
      </c>
      <c r="B4486" s="46" t="s">
        <v>705</v>
      </c>
      <c r="C4486" s="88">
        <v>300000</v>
      </c>
      <c r="D4486" s="47">
        <v>0</v>
      </c>
    </row>
    <row r="4487" spans="1:4" s="38" customFormat="1" ht="37.5" x14ac:dyDescent="0.2">
      <c r="A4487" s="53">
        <v>416100</v>
      </c>
      <c r="B4487" s="46" t="s">
        <v>445</v>
      </c>
      <c r="C4487" s="88">
        <v>250000</v>
      </c>
      <c r="D4487" s="47">
        <v>0</v>
      </c>
    </row>
    <row r="4488" spans="1:4" s="38" customFormat="1" x14ac:dyDescent="0.2">
      <c r="A4488" s="53">
        <v>416100</v>
      </c>
      <c r="B4488" s="46" t="s">
        <v>267</v>
      </c>
      <c r="C4488" s="88">
        <v>200000</v>
      </c>
      <c r="D4488" s="47">
        <v>0</v>
      </c>
    </row>
    <row r="4489" spans="1:4" s="38" customFormat="1" ht="37.5" x14ac:dyDescent="0.2">
      <c r="A4489" s="53">
        <v>416100</v>
      </c>
      <c r="B4489" s="46" t="s">
        <v>446</v>
      </c>
      <c r="C4489" s="88">
        <v>0</v>
      </c>
      <c r="D4489" s="47">
        <v>0</v>
      </c>
    </row>
    <row r="4490" spans="1:4" s="38" customFormat="1" x14ac:dyDescent="0.2">
      <c r="A4490" s="53">
        <v>416100</v>
      </c>
      <c r="B4490" s="46" t="s">
        <v>268</v>
      </c>
      <c r="C4490" s="88">
        <v>0</v>
      </c>
      <c r="D4490" s="47">
        <v>0</v>
      </c>
    </row>
    <row r="4491" spans="1:4" s="38" customFormat="1" ht="37.5" x14ac:dyDescent="0.2">
      <c r="A4491" s="53">
        <v>416100</v>
      </c>
      <c r="B4491" s="46" t="s">
        <v>447</v>
      </c>
      <c r="C4491" s="88">
        <v>5800000</v>
      </c>
      <c r="D4491" s="88">
        <v>0</v>
      </c>
    </row>
    <row r="4492" spans="1:4" s="38" customFormat="1" ht="37.5" x14ac:dyDescent="0.2">
      <c r="A4492" s="53">
        <v>416300</v>
      </c>
      <c r="B4492" s="46" t="s">
        <v>706</v>
      </c>
      <c r="C4492" s="88">
        <v>500000</v>
      </c>
      <c r="D4492" s="47">
        <v>0</v>
      </c>
    </row>
    <row r="4493" spans="1:4" s="49" customFormat="1" ht="19.5" x14ac:dyDescent="0.2">
      <c r="A4493" s="51">
        <v>419000</v>
      </c>
      <c r="B4493" s="42" t="s">
        <v>204</v>
      </c>
      <c r="C4493" s="89">
        <f t="shared" ref="C4493:D4493" si="923">C4494</f>
        <v>80000</v>
      </c>
      <c r="D4493" s="89">
        <f t="shared" si="923"/>
        <v>0</v>
      </c>
    </row>
    <row r="4494" spans="1:4" s="38" customFormat="1" x14ac:dyDescent="0.2">
      <c r="A4494" s="53">
        <v>419100</v>
      </c>
      <c r="B4494" s="46" t="s">
        <v>204</v>
      </c>
      <c r="C4494" s="88">
        <v>80000</v>
      </c>
      <c r="D4494" s="47">
        <v>0</v>
      </c>
    </row>
    <row r="4495" spans="1:4" s="38" customFormat="1" ht="19.5" x14ac:dyDescent="0.2">
      <c r="A4495" s="51">
        <v>480000</v>
      </c>
      <c r="B4495" s="48" t="s">
        <v>142</v>
      </c>
      <c r="C4495" s="89">
        <f>C4496+C4502</f>
        <v>28532000</v>
      </c>
      <c r="D4495" s="89">
        <f>D4496+D4502</f>
        <v>0</v>
      </c>
    </row>
    <row r="4496" spans="1:4" s="38" customFormat="1" ht="19.5" x14ac:dyDescent="0.2">
      <c r="A4496" s="51">
        <v>487000</v>
      </c>
      <c r="B4496" s="48" t="s">
        <v>193</v>
      </c>
      <c r="C4496" s="89">
        <f>SUM(C4497:C4501)</f>
        <v>22052000</v>
      </c>
      <c r="D4496" s="89">
        <f>SUM(D4497:D4501)</f>
        <v>0</v>
      </c>
    </row>
    <row r="4497" spans="1:4" s="38" customFormat="1" x14ac:dyDescent="0.2">
      <c r="A4497" s="53">
        <v>487300</v>
      </c>
      <c r="B4497" s="81" t="s">
        <v>143</v>
      </c>
      <c r="C4497" s="88">
        <v>0</v>
      </c>
      <c r="D4497" s="47">
        <v>0</v>
      </c>
    </row>
    <row r="4498" spans="1:4" s="38" customFormat="1" ht="56.25" x14ac:dyDescent="0.2">
      <c r="A4498" s="53">
        <v>487400</v>
      </c>
      <c r="B4498" s="46" t="s">
        <v>707</v>
      </c>
      <c r="C4498" s="88">
        <v>7002000</v>
      </c>
      <c r="D4498" s="47">
        <v>0</v>
      </c>
    </row>
    <row r="4499" spans="1:4" s="38" customFormat="1" ht="37.5" x14ac:dyDescent="0.2">
      <c r="A4499" s="53">
        <v>487400</v>
      </c>
      <c r="B4499" s="46" t="s">
        <v>708</v>
      </c>
      <c r="C4499" s="88">
        <v>5000000</v>
      </c>
      <c r="D4499" s="47">
        <v>0</v>
      </c>
    </row>
    <row r="4500" spans="1:4" s="38" customFormat="1" x14ac:dyDescent="0.2">
      <c r="A4500" s="53">
        <v>487400</v>
      </c>
      <c r="B4500" s="46" t="s">
        <v>448</v>
      </c>
      <c r="C4500" s="88">
        <v>50000</v>
      </c>
      <c r="D4500" s="47">
        <v>0</v>
      </c>
    </row>
    <row r="4501" spans="1:4" s="38" customFormat="1" ht="37.5" x14ac:dyDescent="0.2">
      <c r="A4501" s="53">
        <v>487400</v>
      </c>
      <c r="B4501" s="46" t="s">
        <v>709</v>
      </c>
      <c r="C4501" s="88">
        <v>10000000</v>
      </c>
      <c r="D4501" s="47">
        <v>0</v>
      </c>
    </row>
    <row r="4502" spans="1:4" s="38" customFormat="1" ht="19.5" x14ac:dyDescent="0.2">
      <c r="A4502" s="51">
        <v>488000</v>
      </c>
      <c r="B4502" s="48" t="s">
        <v>99</v>
      </c>
      <c r="C4502" s="89">
        <f>SUM(C4503:C4505)</f>
        <v>6480000</v>
      </c>
      <c r="D4502" s="89">
        <f>SUM(D4503:D4505)</f>
        <v>0</v>
      </c>
    </row>
    <row r="4503" spans="1:4" s="38" customFormat="1" x14ac:dyDescent="0.2">
      <c r="A4503" s="53">
        <v>488100</v>
      </c>
      <c r="B4503" s="46" t="s">
        <v>448</v>
      </c>
      <c r="C4503" s="88">
        <v>6000000</v>
      </c>
      <c r="D4503" s="47">
        <v>0</v>
      </c>
    </row>
    <row r="4504" spans="1:4" s="38" customFormat="1" x14ac:dyDescent="0.2">
      <c r="A4504" s="53">
        <v>488100</v>
      </c>
      <c r="B4504" s="46" t="s">
        <v>449</v>
      </c>
      <c r="C4504" s="88">
        <v>130000</v>
      </c>
      <c r="D4504" s="47">
        <v>0</v>
      </c>
    </row>
    <row r="4505" spans="1:4" s="38" customFormat="1" x14ac:dyDescent="0.2">
      <c r="A4505" s="53">
        <v>488100</v>
      </c>
      <c r="B4505" s="46" t="s">
        <v>710</v>
      </c>
      <c r="C4505" s="88">
        <v>350000</v>
      </c>
      <c r="D4505" s="47">
        <v>0</v>
      </c>
    </row>
    <row r="4506" spans="1:4" s="38" customFormat="1" ht="19.5" x14ac:dyDescent="0.2">
      <c r="A4506" s="51">
        <v>510000</v>
      </c>
      <c r="B4506" s="48" t="s">
        <v>146</v>
      </c>
      <c r="C4506" s="89">
        <f>C4507+C4510+0</f>
        <v>60000</v>
      </c>
      <c r="D4506" s="89">
        <f>D4507+D4510+0</f>
        <v>0</v>
      </c>
    </row>
    <row r="4507" spans="1:4" s="38" customFormat="1" ht="19.5" x14ac:dyDescent="0.2">
      <c r="A4507" s="51">
        <v>511000</v>
      </c>
      <c r="B4507" s="48" t="s">
        <v>147</v>
      </c>
      <c r="C4507" s="89">
        <f>SUM(C4508:C4509)</f>
        <v>55000</v>
      </c>
      <c r="D4507" s="89">
        <f>SUM(D4508:D4509)</f>
        <v>0</v>
      </c>
    </row>
    <row r="4508" spans="1:4" s="38" customFormat="1" x14ac:dyDescent="0.2">
      <c r="A4508" s="53">
        <v>511300</v>
      </c>
      <c r="B4508" s="46" t="s">
        <v>150</v>
      </c>
      <c r="C4508" s="88">
        <v>5000</v>
      </c>
      <c r="D4508" s="47">
        <v>0</v>
      </c>
    </row>
    <row r="4509" spans="1:4" s="38" customFormat="1" ht="40.5" customHeight="1" x14ac:dyDescent="0.2">
      <c r="A4509" s="53">
        <v>511700</v>
      </c>
      <c r="B4509" s="46" t="s">
        <v>153</v>
      </c>
      <c r="C4509" s="88">
        <v>50000</v>
      </c>
      <c r="D4509" s="47">
        <v>0</v>
      </c>
    </row>
    <row r="4510" spans="1:4" s="38" customFormat="1" ht="39" x14ac:dyDescent="0.2">
      <c r="A4510" s="51">
        <v>516000</v>
      </c>
      <c r="B4510" s="48" t="s">
        <v>157</v>
      </c>
      <c r="C4510" s="89">
        <f t="shared" ref="C4510:D4510" si="924">SUM(C4511)</f>
        <v>5000</v>
      </c>
      <c r="D4510" s="89">
        <f t="shared" si="924"/>
        <v>0</v>
      </c>
    </row>
    <row r="4511" spans="1:4" s="38" customFormat="1" x14ac:dyDescent="0.2">
      <c r="A4511" s="53">
        <v>516100</v>
      </c>
      <c r="B4511" s="46" t="s">
        <v>157</v>
      </c>
      <c r="C4511" s="88">
        <v>5000</v>
      </c>
      <c r="D4511" s="47">
        <v>0</v>
      </c>
    </row>
    <row r="4512" spans="1:4" s="49" customFormat="1" ht="19.5" x14ac:dyDescent="0.2">
      <c r="A4512" s="51">
        <v>630000</v>
      </c>
      <c r="B4512" s="48" t="s">
        <v>184</v>
      </c>
      <c r="C4512" s="89">
        <f t="shared" ref="C4512" si="925">C4513+C4516</f>
        <v>13510000</v>
      </c>
      <c r="D4512" s="89">
        <f t="shared" ref="D4512" si="926">D4513+D4516</f>
        <v>0</v>
      </c>
    </row>
    <row r="4513" spans="1:4" s="49" customFormat="1" ht="19.5" x14ac:dyDescent="0.2">
      <c r="A4513" s="51">
        <v>631000</v>
      </c>
      <c r="B4513" s="48" t="s">
        <v>120</v>
      </c>
      <c r="C4513" s="89">
        <f>C4515+C4514</f>
        <v>13425000</v>
      </c>
      <c r="D4513" s="89">
        <f t="shared" ref="D4513" si="927">D4515+D4514</f>
        <v>0</v>
      </c>
    </row>
    <row r="4514" spans="1:4" s="38" customFormat="1" ht="56.25" x14ac:dyDescent="0.2">
      <c r="A4514" s="53">
        <v>631900</v>
      </c>
      <c r="B4514" s="46" t="s">
        <v>711</v>
      </c>
      <c r="C4514" s="88">
        <v>0</v>
      </c>
      <c r="D4514" s="47">
        <v>0</v>
      </c>
    </row>
    <row r="4515" spans="1:4" s="38" customFormat="1" ht="56.25" x14ac:dyDescent="0.2">
      <c r="A4515" s="53">
        <v>631900</v>
      </c>
      <c r="B4515" s="46" t="s">
        <v>712</v>
      </c>
      <c r="C4515" s="88">
        <v>13425000</v>
      </c>
      <c r="D4515" s="47">
        <v>0</v>
      </c>
    </row>
    <row r="4516" spans="1:4" s="49" customFormat="1" ht="19.5" x14ac:dyDescent="0.2">
      <c r="A4516" s="51">
        <v>638000</v>
      </c>
      <c r="B4516" s="48" t="s">
        <v>121</v>
      </c>
      <c r="C4516" s="89">
        <f t="shared" ref="C4516:D4516" si="928">C4517</f>
        <v>85000</v>
      </c>
      <c r="D4516" s="89">
        <f t="shared" si="928"/>
        <v>0</v>
      </c>
    </row>
    <row r="4517" spans="1:4" s="38" customFormat="1" x14ac:dyDescent="0.2">
      <c r="A4517" s="53">
        <v>638100</v>
      </c>
      <c r="B4517" s="46" t="s">
        <v>189</v>
      </c>
      <c r="C4517" s="88">
        <v>85000</v>
      </c>
      <c r="D4517" s="47">
        <v>0</v>
      </c>
    </row>
    <row r="4518" spans="1:4" s="38" customFormat="1" x14ac:dyDescent="0.2">
      <c r="A4518" s="92"/>
      <c r="B4518" s="85" t="s">
        <v>222</v>
      </c>
      <c r="C4518" s="91">
        <f>C4448+C4495+C4506+C4512</f>
        <v>281839800</v>
      </c>
      <c r="D4518" s="91">
        <f>D4448+D4495+D4506+D4512</f>
        <v>0</v>
      </c>
    </row>
    <row r="4519" spans="1:4" s="38" customFormat="1" x14ac:dyDescent="0.2">
      <c r="A4519" s="50"/>
      <c r="B4519" s="46"/>
      <c r="C4519" s="88"/>
      <c r="D4519" s="88"/>
    </row>
    <row r="4520" spans="1:4" s="38" customFormat="1" x14ac:dyDescent="0.2">
      <c r="A4520" s="55"/>
      <c r="B4520" s="34"/>
      <c r="C4520" s="88"/>
      <c r="D4520" s="88"/>
    </row>
    <row r="4521" spans="1:4" s="38" customFormat="1" x14ac:dyDescent="0.2">
      <c r="A4521" s="108" t="s">
        <v>713</v>
      </c>
      <c r="B4521" s="34"/>
      <c r="C4521" s="88"/>
      <c r="D4521" s="88"/>
    </row>
    <row r="4522" spans="1:4" s="38" customFormat="1" x14ac:dyDescent="0.2">
      <c r="A4522" s="108" t="s">
        <v>246</v>
      </c>
      <c r="B4522" s="34"/>
      <c r="C4522" s="88"/>
      <c r="D4522" s="88"/>
    </row>
    <row r="4523" spans="1:4" s="38" customFormat="1" x14ac:dyDescent="0.2">
      <c r="A4523" s="108" t="s">
        <v>376</v>
      </c>
      <c r="B4523" s="34"/>
      <c r="C4523" s="88"/>
      <c r="D4523" s="88"/>
    </row>
    <row r="4524" spans="1:4" s="38" customFormat="1" x14ac:dyDescent="0.2">
      <c r="A4524" s="108" t="s">
        <v>542</v>
      </c>
      <c r="B4524" s="34"/>
      <c r="C4524" s="88"/>
      <c r="D4524" s="88"/>
    </row>
    <row r="4525" spans="1:4" s="38" customFormat="1" x14ac:dyDescent="0.2">
      <c r="A4525" s="55"/>
      <c r="B4525" s="34"/>
      <c r="C4525" s="88"/>
      <c r="D4525" s="88"/>
    </row>
    <row r="4526" spans="1:4" s="38" customFormat="1" ht="19.5" x14ac:dyDescent="0.2">
      <c r="A4526" s="51">
        <v>410000</v>
      </c>
      <c r="B4526" s="48" t="s">
        <v>83</v>
      </c>
      <c r="C4526" s="89">
        <f>C4527+C4532+C4546+C4548+0+0</f>
        <v>1291361300</v>
      </c>
      <c r="D4526" s="89">
        <f>D4527+D4532+D4546+D4548+0+0</f>
        <v>0</v>
      </c>
    </row>
    <row r="4527" spans="1:4" s="38" customFormat="1" ht="19.5" x14ac:dyDescent="0.2">
      <c r="A4527" s="51">
        <v>411000</v>
      </c>
      <c r="B4527" s="43" t="s">
        <v>194</v>
      </c>
      <c r="C4527" s="89">
        <f t="shared" ref="C4527" si="929">SUM(C4528:C4531)</f>
        <v>14470800</v>
      </c>
      <c r="D4527" s="89">
        <f t="shared" ref="D4527" si="930">SUM(D4528:D4531)</f>
        <v>0</v>
      </c>
    </row>
    <row r="4528" spans="1:4" s="38" customFormat="1" x14ac:dyDescent="0.2">
      <c r="A4528" s="53">
        <v>411100</v>
      </c>
      <c r="B4528" s="46" t="s">
        <v>84</v>
      </c>
      <c r="C4528" s="88">
        <v>13473700</v>
      </c>
      <c r="D4528" s="47">
        <v>0</v>
      </c>
    </row>
    <row r="4529" spans="1:4" s="38" customFormat="1" ht="37.5" x14ac:dyDescent="0.2">
      <c r="A4529" s="53">
        <v>411200</v>
      </c>
      <c r="B4529" s="46" t="s">
        <v>207</v>
      </c>
      <c r="C4529" s="88">
        <v>420000</v>
      </c>
      <c r="D4529" s="47">
        <v>0</v>
      </c>
    </row>
    <row r="4530" spans="1:4" s="38" customFormat="1" ht="37.5" x14ac:dyDescent="0.2">
      <c r="A4530" s="53">
        <v>411300</v>
      </c>
      <c r="B4530" s="46" t="s">
        <v>85</v>
      </c>
      <c r="C4530" s="88">
        <v>377100</v>
      </c>
      <c r="D4530" s="47">
        <v>0</v>
      </c>
    </row>
    <row r="4531" spans="1:4" s="38" customFormat="1" x14ac:dyDescent="0.2">
      <c r="A4531" s="53">
        <v>411400</v>
      </c>
      <c r="B4531" s="46" t="s">
        <v>86</v>
      </c>
      <c r="C4531" s="88">
        <v>200000</v>
      </c>
      <c r="D4531" s="47">
        <v>0</v>
      </c>
    </row>
    <row r="4532" spans="1:4" s="38" customFormat="1" ht="28.5" customHeight="1" x14ac:dyDescent="0.2">
      <c r="A4532" s="51">
        <v>412000</v>
      </c>
      <c r="B4532" s="48" t="s">
        <v>199</v>
      </c>
      <c r="C4532" s="89">
        <f>SUM(C4533:C4545)</f>
        <v>6387500</v>
      </c>
      <c r="D4532" s="89">
        <f>SUM(D4533:D4545)</f>
        <v>0</v>
      </c>
    </row>
    <row r="4533" spans="1:4" s="38" customFormat="1" x14ac:dyDescent="0.2">
      <c r="A4533" s="53">
        <v>412100</v>
      </c>
      <c r="B4533" s="46" t="s">
        <v>87</v>
      </c>
      <c r="C4533" s="88">
        <v>37200</v>
      </c>
      <c r="D4533" s="47">
        <v>0</v>
      </c>
    </row>
    <row r="4534" spans="1:4" s="38" customFormat="1" ht="37.5" x14ac:dyDescent="0.2">
      <c r="A4534" s="53">
        <v>412200</v>
      </c>
      <c r="B4534" s="46" t="s">
        <v>208</v>
      </c>
      <c r="C4534" s="88">
        <v>1350000</v>
      </c>
      <c r="D4534" s="47">
        <v>0</v>
      </c>
    </row>
    <row r="4535" spans="1:4" s="38" customFormat="1" x14ac:dyDescent="0.2">
      <c r="A4535" s="53">
        <v>412300</v>
      </c>
      <c r="B4535" s="46" t="s">
        <v>88</v>
      </c>
      <c r="C4535" s="88">
        <v>170000</v>
      </c>
      <c r="D4535" s="47">
        <v>0</v>
      </c>
    </row>
    <row r="4536" spans="1:4" s="38" customFormat="1" x14ac:dyDescent="0.2">
      <c r="A4536" s="53">
        <v>412400</v>
      </c>
      <c r="B4536" s="46" t="s">
        <v>89</v>
      </c>
      <c r="C4536" s="88">
        <v>100</v>
      </c>
      <c r="D4536" s="47">
        <v>0</v>
      </c>
    </row>
    <row r="4537" spans="1:4" s="38" customFormat="1" x14ac:dyDescent="0.2">
      <c r="A4537" s="53">
        <v>412500</v>
      </c>
      <c r="B4537" s="46" t="s">
        <v>90</v>
      </c>
      <c r="C4537" s="88">
        <v>115000</v>
      </c>
      <c r="D4537" s="47">
        <v>0</v>
      </c>
    </row>
    <row r="4538" spans="1:4" s="38" customFormat="1" x14ac:dyDescent="0.2">
      <c r="A4538" s="53">
        <v>412600</v>
      </c>
      <c r="B4538" s="46" t="s">
        <v>209</v>
      </c>
      <c r="C4538" s="88">
        <v>75000</v>
      </c>
      <c r="D4538" s="47">
        <v>0</v>
      </c>
    </row>
    <row r="4539" spans="1:4" s="38" customFormat="1" x14ac:dyDescent="0.2">
      <c r="A4539" s="53">
        <v>412700</v>
      </c>
      <c r="B4539" s="46" t="s">
        <v>196</v>
      </c>
      <c r="C4539" s="88">
        <v>4500000</v>
      </c>
      <c r="D4539" s="47">
        <v>0</v>
      </c>
    </row>
    <row r="4540" spans="1:4" s="38" customFormat="1" x14ac:dyDescent="0.2">
      <c r="A4540" s="53">
        <v>412900</v>
      </c>
      <c r="B4540" s="46" t="s">
        <v>518</v>
      </c>
      <c r="C4540" s="88">
        <v>2300</v>
      </c>
      <c r="D4540" s="47">
        <v>0</v>
      </c>
    </row>
    <row r="4541" spans="1:4" s="38" customFormat="1" x14ac:dyDescent="0.2">
      <c r="A4541" s="53">
        <v>412900</v>
      </c>
      <c r="B4541" s="46" t="s">
        <v>287</v>
      </c>
      <c r="C4541" s="88">
        <v>85000</v>
      </c>
      <c r="D4541" s="47">
        <v>0</v>
      </c>
    </row>
    <row r="4542" spans="1:4" s="38" customFormat="1" x14ac:dyDescent="0.2">
      <c r="A4542" s="53">
        <v>412900</v>
      </c>
      <c r="B4542" s="46" t="s">
        <v>304</v>
      </c>
      <c r="C4542" s="88">
        <v>4000</v>
      </c>
      <c r="D4542" s="47">
        <v>0</v>
      </c>
    </row>
    <row r="4543" spans="1:4" s="38" customFormat="1" ht="37.5" x14ac:dyDescent="0.2">
      <c r="A4543" s="53">
        <v>412900</v>
      </c>
      <c r="B4543" s="83" t="s">
        <v>305</v>
      </c>
      <c r="C4543" s="88">
        <v>11400</v>
      </c>
      <c r="D4543" s="47">
        <v>0</v>
      </c>
    </row>
    <row r="4544" spans="1:4" s="38" customFormat="1" ht="37.5" x14ac:dyDescent="0.2">
      <c r="A4544" s="53">
        <v>412900</v>
      </c>
      <c r="B4544" s="46" t="s">
        <v>306</v>
      </c>
      <c r="C4544" s="88">
        <v>27500</v>
      </c>
      <c r="D4544" s="47">
        <v>0</v>
      </c>
    </row>
    <row r="4545" spans="1:4" s="38" customFormat="1" x14ac:dyDescent="0.2">
      <c r="A4545" s="53">
        <v>412900</v>
      </c>
      <c r="B4545" s="46" t="s">
        <v>289</v>
      </c>
      <c r="C4545" s="88">
        <v>10000</v>
      </c>
      <c r="D4545" s="47">
        <v>0</v>
      </c>
    </row>
    <row r="4546" spans="1:4" s="38" customFormat="1" ht="39" x14ac:dyDescent="0.2">
      <c r="A4546" s="51">
        <v>417000</v>
      </c>
      <c r="B4546" s="48" t="s">
        <v>202</v>
      </c>
      <c r="C4546" s="89">
        <f t="shared" ref="C4546:D4546" si="931">C4547</f>
        <v>1270203000</v>
      </c>
      <c r="D4546" s="89">
        <f t="shared" si="931"/>
        <v>0</v>
      </c>
    </row>
    <row r="4547" spans="1:4" s="38" customFormat="1" ht="32.25" customHeight="1" x14ac:dyDescent="0.2">
      <c r="A4547" s="53">
        <v>417100</v>
      </c>
      <c r="B4547" s="46" t="s">
        <v>64</v>
      </c>
      <c r="C4547" s="88">
        <v>1270203000</v>
      </c>
      <c r="D4547" s="47">
        <v>0</v>
      </c>
    </row>
    <row r="4548" spans="1:4" s="49" customFormat="1" ht="19.5" x14ac:dyDescent="0.2">
      <c r="A4548" s="51">
        <v>419000</v>
      </c>
      <c r="B4548" s="48" t="s">
        <v>204</v>
      </c>
      <c r="C4548" s="89">
        <f t="shared" ref="C4548:D4548" si="932">C4549</f>
        <v>300000</v>
      </c>
      <c r="D4548" s="89">
        <f t="shared" si="932"/>
        <v>0</v>
      </c>
    </row>
    <row r="4549" spans="1:4" s="38" customFormat="1" x14ac:dyDescent="0.2">
      <c r="A4549" s="53">
        <v>419100</v>
      </c>
      <c r="B4549" s="46" t="s">
        <v>204</v>
      </c>
      <c r="C4549" s="88">
        <v>300000</v>
      </c>
      <c r="D4549" s="47">
        <v>0</v>
      </c>
    </row>
    <row r="4550" spans="1:4" s="38" customFormat="1" ht="33" customHeight="1" x14ac:dyDescent="0.2">
      <c r="A4550" s="51">
        <v>510000</v>
      </c>
      <c r="B4550" s="48" t="s">
        <v>146</v>
      </c>
      <c r="C4550" s="89">
        <f>C4551+0+C4555</f>
        <v>267000</v>
      </c>
      <c r="D4550" s="89">
        <f>D4551+0+D4555</f>
        <v>0</v>
      </c>
    </row>
    <row r="4551" spans="1:4" s="38" customFormat="1" ht="19.5" x14ac:dyDescent="0.2">
      <c r="A4551" s="51">
        <v>511000</v>
      </c>
      <c r="B4551" s="48" t="s">
        <v>147</v>
      </c>
      <c r="C4551" s="89">
        <f>SUM(C4552:C4554)</f>
        <v>240000</v>
      </c>
      <c r="D4551" s="89">
        <f>SUM(D4552:D4554)</f>
        <v>0</v>
      </c>
    </row>
    <row r="4552" spans="1:4" s="38" customFormat="1" ht="37.5" x14ac:dyDescent="0.2">
      <c r="A4552" s="53">
        <v>511200</v>
      </c>
      <c r="B4552" s="46" t="s">
        <v>149</v>
      </c>
      <c r="C4552" s="88">
        <v>40000</v>
      </c>
      <c r="D4552" s="47">
        <v>0</v>
      </c>
    </row>
    <row r="4553" spans="1:4" s="38" customFormat="1" x14ac:dyDescent="0.2">
      <c r="A4553" s="53">
        <v>511300</v>
      </c>
      <c r="B4553" s="46" t="s">
        <v>150</v>
      </c>
      <c r="C4553" s="88">
        <v>150000</v>
      </c>
      <c r="D4553" s="47">
        <v>0</v>
      </c>
    </row>
    <row r="4554" spans="1:4" s="38" customFormat="1" x14ac:dyDescent="0.2">
      <c r="A4554" s="53">
        <v>511700</v>
      </c>
      <c r="B4554" s="46" t="s">
        <v>153</v>
      </c>
      <c r="C4554" s="88">
        <v>50000</v>
      </c>
      <c r="D4554" s="47">
        <v>0</v>
      </c>
    </row>
    <row r="4555" spans="1:4" s="38" customFormat="1" ht="39" x14ac:dyDescent="0.2">
      <c r="A4555" s="51">
        <v>516000</v>
      </c>
      <c r="B4555" s="48" t="s">
        <v>157</v>
      </c>
      <c r="C4555" s="89">
        <f t="shared" ref="C4555:D4555" si="933">C4556</f>
        <v>27000</v>
      </c>
      <c r="D4555" s="89">
        <f t="shared" si="933"/>
        <v>0</v>
      </c>
    </row>
    <row r="4556" spans="1:4" s="38" customFormat="1" x14ac:dyDescent="0.2">
      <c r="A4556" s="53">
        <v>516100</v>
      </c>
      <c r="B4556" s="46" t="s">
        <v>157</v>
      </c>
      <c r="C4556" s="88">
        <v>27000</v>
      </c>
      <c r="D4556" s="47">
        <v>0</v>
      </c>
    </row>
    <row r="4557" spans="1:4" s="49" customFormat="1" ht="19.5" x14ac:dyDescent="0.2">
      <c r="A4557" s="51">
        <v>630000</v>
      </c>
      <c r="B4557" s="48" t="s">
        <v>184</v>
      </c>
      <c r="C4557" s="89">
        <f>C4558+C4560</f>
        <v>346400</v>
      </c>
      <c r="D4557" s="89">
        <f>D4558+D4560</f>
        <v>0</v>
      </c>
    </row>
    <row r="4558" spans="1:4" s="49" customFormat="1" ht="19.5" x14ac:dyDescent="0.2">
      <c r="A4558" s="51">
        <v>631000</v>
      </c>
      <c r="B4558" s="48" t="s">
        <v>120</v>
      </c>
      <c r="C4558" s="89">
        <f>C4559+0+0</f>
        <v>3500</v>
      </c>
      <c r="D4558" s="89">
        <f>D4559+0+0</f>
        <v>0</v>
      </c>
    </row>
    <row r="4559" spans="1:4" s="38" customFormat="1" x14ac:dyDescent="0.2">
      <c r="A4559" s="53">
        <v>631100</v>
      </c>
      <c r="B4559" s="46" t="s">
        <v>186</v>
      </c>
      <c r="C4559" s="88">
        <v>3500</v>
      </c>
      <c r="D4559" s="47">
        <v>0</v>
      </c>
    </row>
    <row r="4560" spans="1:4" s="49" customFormat="1" ht="19.5" x14ac:dyDescent="0.2">
      <c r="A4560" s="51">
        <v>638000</v>
      </c>
      <c r="B4560" s="48" t="s">
        <v>121</v>
      </c>
      <c r="C4560" s="89">
        <f>C4561+0</f>
        <v>342900</v>
      </c>
      <c r="D4560" s="89">
        <f>D4561+0</f>
        <v>0</v>
      </c>
    </row>
    <row r="4561" spans="1:4" s="38" customFormat="1" x14ac:dyDescent="0.2">
      <c r="A4561" s="53">
        <v>638100</v>
      </c>
      <c r="B4561" s="46" t="s">
        <v>189</v>
      </c>
      <c r="C4561" s="88">
        <v>342900</v>
      </c>
      <c r="D4561" s="47">
        <v>0</v>
      </c>
    </row>
    <row r="4562" spans="1:4" s="38" customFormat="1" x14ac:dyDescent="0.2">
      <c r="A4562" s="92"/>
      <c r="B4562" s="85" t="s">
        <v>222</v>
      </c>
      <c r="C4562" s="91">
        <f>C4526+C4550+0+C4557+0</f>
        <v>1291974700</v>
      </c>
      <c r="D4562" s="91">
        <f>D4526+D4550+0+D4557+0</f>
        <v>0</v>
      </c>
    </row>
    <row r="4563" spans="1:4" s="38" customFormat="1" ht="19.5" x14ac:dyDescent="0.2">
      <c r="A4563" s="51"/>
      <c r="B4563" s="48"/>
      <c r="C4563" s="88"/>
      <c r="D4563" s="88"/>
    </row>
    <row r="4564" spans="1:4" s="38" customFormat="1" x14ac:dyDescent="0.2">
      <c r="A4564" s="55"/>
      <c r="B4564" s="34"/>
      <c r="C4564" s="88"/>
      <c r="D4564" s="88"/>
    </row>
    <row r="4565" spans="1:4" s="38" customFormat="1" ht="19.5" x14ac:dyDescent="0.2">
      <c r="A4565" s="50" t="s">
        <v>714</v>
      </c>
      <c r="B4565" s="48"/>
      <c r="C4565" s="88"/>
      <c r="D4565" s="88"/>
    </row>
    <row r="4566" spans="1:4" s="38" customFormat="1" ht="19.5" x14ac:dyDescent="0.2">
      <c r="A4566" s="50" t="s">
        <v>247</v>
      </c>
      <c r="B4566" s="48"/>
      <c r="C4566" s="88"/>
      <c r="D4566" s="88"/>
    </row>
    <row r="4567" spans="1:4" s="38" customFormat="1" ht="19.5" x14ac:dyDescent="0.2">
      <c r="A4567" s="50" t="s">
        <v>374</v>
      </c>
      <c r="B4567" s="48"/>
      <c r="C4567" s="88"/>
      <c r="D4567" s="88"/>
    </row>
    <row r="4568" spans="1:4" s="38" customFormat="1" ht="19.5" x14ac:dyDescent="0.2">
      <c r="A4568" s="50" t="s">
        <v>517</v>
      </c>
      <c r="B4568" s="48"/>
      <c r="C4568" s="88"/>
      <c r="D4568" s="88"/>
    </row>
    <row r="4569" spans="1:4" s="38" customFormat="1" x14ac:dyDescent="0.2">
      <c r="A4569" s="50"/>
      <c r="B4569" s="41"/>
      <c r="C4569" s="82"/>
      <c r="D4569" s="82"/>
    </row>
    <row r="4570" spans="1:4" s="38" customFormat="1" ht="20.25" customHeight="1" x14ac:dyDescent="0.2">
      <c r="A4570" s="51">
        <v>410000</v>
      </c>
      <c r="B4570" s="43" t="s">
        <v>83</v>
      </c>
      <c r="C4570" s="89">
        <f t="shared" ref="C4570" si="934">C4571+C4576+C4589+C4591</f>
        <v>3986000</v>
      </c>
      <c r="D4570" s="89">
        <f t="shared" ref="D4570" si="935">D4571+D4576+D4589+D4591</f>
        <v>0</v>
      </c>
    </row>
    <row r="4571" spans="1:4" s="38" customFormat="1" ht="19.5" x14ac:dyDescent="0.2">
      <c r="A4571" s="51">
        <v>411000</v>
      </c>
      <c r="B4571" s="43" t="s">
        <v>194</v>
      </c>
      <c r="C4571" s="89">
        <f t="shared" ref="C4571" si="936">SUM(C4572:C4575)</f>
        <v>1935200</v>
      </c>
      <c r="D4571" s="89">
        <f t="shared" ref="D4571" si="937">SUM(D4572:D4575)</f>
        <v>0</v>
      </c>
    </row>
    <row r="4572" spans="1:4" s="38" customFormat="1" x14ac:dyDescent="0.2">
      <c r="A4572" s="53">
        <v>411100</v>
      </c>
      <c r="B4572" s="46" t="s">
        <v>84</v>
      </c>
      <c r="C4572" s="88">
        <v>1865200</v>
      </c>
      <c r="D4572" s="47">
        <v>0</v>
      </c>
    </row>
    <row r="4573" spans="1:4" s="38" customFormat="1" ht="37.5" x14ac:dyDescent="0.2">
      <c r="A4573" s="53">
        <v>411200</v>
      </c>
      <c r="B4573" s="46" t="s">
        <v>207</v>
      </c>
      <c r="C4573" s="88">
        <v>45000</v>
      </c>
      <c r="D4573" s="47">
        <v>0</v>
      </c>
    </row>
    <row r="4574" spans="1:4" s="38" customFormat="1" ht="37.5" x14ac:dyDescent="0.2">
      <c r="A4574" s="53">
        <v>411300</v>
      </c>
      <c r="B4574" s="46" t="s">
        <v>85</v>
      </c>
      <c r="C4574" s="88">
        <v>15000</v>
      </c>
      <c r="D4574" s="47">
        <v>0</v>
      </c>
    </row>
    <row r="4575" spans="1:4" s="38" customFormat="1" x14ac:dyDescent="0.2">
      <c r="A4575" s="53">
        <v>411400</v>
      </c>
      <c r="B4575" s="46" t="s">
        <v>86</v>
      </c>
      <c r="C4575" s="88">
        <v>10000</v>
      </c>
      <c r="D4575" s="47">
        <v>0</v>
      </c>
    </row>
    <row r="4576" spans="1:4" s="38" customFormat="1" ht="19.5" x14ac:dyDescent="0.2">
      <c r="A4576" s="51">
        <v>412000</v>
      </c>
      <c r="B4576" s="48" t="s">
        <v>199</v>
      </c>
      <c r="C4576" s="89">
        <f t="shared" ref="C4576" si="938">SUM(C4577:C4588)</f>
        <v>2000800</v>
      </c>
      <c r="D4576" s="89">
        <f t="shared" ref="D4576" si="939">SUM(D4577:D4588)</f>
        <v>0</v>
      </c>
    </row>
    <row r="4577" spans="1:4" s="38" customFormat="1" x14ac:dyDescent="0.2">
      <c r="A4577" s="53">
        <v>412100</v>
      </c>
      <c r="B4577" s="46" t="s">
        <v>87</v>
      </c>
      <c r="C4577" s="88">
        <v>6000</v>
      </c>
      <c r="D4577" s="47">
        <v>0</v>
      </c>
    </row>
    <row r="4578" spans="1:4" s="38" customFormat="1" ht="37.5" x14ac:dyDescent="0.2">
      <c r="A4578" s="53">
        <v>412200</v>
      </c>
      <c r="B4578" s="46" t="s">
        <v>208</v>
      </c>
      <c r="C4578" s="88">
        <v>18000</v>
      </c>
      <c r="D4578" s="47">
        <v>0</v>
      </c>
    </row>
    <row r="4579" spans="1:4" s="38" customFormat="1" x14ac:dyDescent="0.2">
      <c r="A4579" s="53">
        <v>412300</v>
      </c>
      <c r="B4579" s="46" t="s">
        <v>88</v>
      </c>
      <c r="C4579" s="88">
        <v>16500</v>
      </c>
      <c r="D4579" s="47">
        <v>0</v>
      </c>
    </row>
    <row r="4580" spans="1:4" s="38" customFormat="1" x14ac:dyDescent="0.2">
      <c r="A4580" s="53">
        <v>412500</v>
      </c>
      <c r="B4580" s="46" t="s">
        <v>90</v>
      </c>
      <c r="C4580" s="88">
        <v>7000</v>
      </c>
      <c r="D4580" s="47">
        <v>0</v>
      </c>
    </row>
    <row r="4581" spans="1:4" s="38" customFormat="1" x14ac:dyDescent="0.2">
      <c r="A4581" s="53">
        <v>412600</v>
      </c>
      <c r="B4581" s="46" t="s">
        <v>209</v>
      </c>
      <c r="C4581" s="88">
        <v>28000</v>
      </c>
      <c r="D4581" s="47">
        <v>0</v>
      </c>
    </row>
    <row r="4582" spans="1:4" s="38" customFormat="1" x14ac:dyDescent="0.2">
      <c r="A4582" s="53">
        <v>412700</v>
      </c>
      <c r="B4582" s="46" t="s">
        <v>196</v>
      </c>
      <c r="C4582" s="88">
        <v>1900000</v>
      </c>
      <c r="D4582" s="47">
        <v>0</v>
      </c>
    </row>
    <row r="4583" spans="1:4" s="38" customFormat="1" x14ac:dyDescent="0.2">
      <c r="A4583" s="53">
        <v>412900</v>
      </c>
      <c r="B4583" s="46" t="s">
        <v>518</v>
      </c>
      <c r="C4583" s="88">
        <v>1000</v>
      </c>
      <c r="D4583" s="47">
        <v>0</v>
      </c>
    </row>
    <row r="4584" spans="1:4" s="38" customFormat="1" x14ac:dyDescent="0.2">
      <c r="A4584" s="53">
        <v>412900</v>
      </c>
      <c r="B4584" s="46" t="s">
        <v>287</v>
      </c>
      <c r="C4584" s="88">
        <v>8000</v>
      </c>
      <c r="D4584" s="47">
        <v>0</v>
      </c>
    </row>
    <row r="4585" spans="1:4" s="38" customFormat="1" x14ac:dyDescent="0.2">
      <c r="A4585" s="53">
        <v>412900</v>
      </c>
      <c r="B4585" s="46" t="s">
        <v>304</v>
      </c>
      <c r="C4585" s="88">
        <v>4000</v>
      </c>
      <c r="D4585" s="47">
        <v>0</v>
      </c>
    </row>
    <row r="4586" spans="1:4" s="38" customFormat="1" ht="37.5" x14ac:dyDescent="0.2">
      <c r="A4586" s="53">
        <v>412900</v>
      </c>
      <c r="B4586" s="83" t="s">
        <v>305</v>
      </c>
      <c r="C4586" s="88">
        <v>2400</v>
      </c>
      <c r="D4586" s="47">
        <v>0</v>
      </c>
    </row>
    <row r="4587" spans="1:4" s="38" customFormat="1" ht="37.5" x14ac:dyDescent="0.2">
      <c r="A4587" s="53">
        <v>412900</v>
      </c>
      <c r="B4587" s="46" t="s">
        <v>306</v>
      </c>
      <c r="C4587" s="88">
        <v>4000</v>
      </c>
      <c r="D4587" s="47">
        <v>0</v>
      </c>
    </row>
    <row r="4588" spans="1:4" s="38" customFormat="1" x14ac:dyDescent="0.2">
      <c r="A4588" s="53">
        <v>412900</v>
      </c>
      <c r="B4588" s="46" t="s">
        <v>289</v>
      </c>
      <c r="C4588" s="88">
        <v>5900</v>
      </c>
      <c r="D4588" s="47">
        <v>0</v>
      </c>
    </row>
    <row r="4589" spans="1:4" s="49" customFormat="1" ht="19.5" x14ac:dyDescent="0.2">
      <c r="A4589" s="51">
        <v>413000</v>
      </c>
      <c r="B4589" s="48" t="s">
        <v>200</v>
      </c>
      <c r="C4589" s="89">
        <f t="shared" ref="C4589:D4589" si="940">C4590</f>
        <v>20000</v>
      </c>
      <c r="D4589" s="89">
        <f t="shared" si="940"/>
        <v>0</v>
      </c>
    </row>
    <row r="4590" spans="1:4" s="38" customFormat="1" ht="37.5" x14ac:dyDescent="0.2">
      <c r="A4590" s="53">
        <v>413800</v>
      </c>
      <c r="B4590" s="46" t="s">
        <v>139</v>
      </c>
      <c r="C4590" s="88">
        <v>20000</v>
      </c>
      <c r="D4590" s="47">
        <v>0</v>
      </c>
    </row>
    <row r="4591" spans="1:4" s="49" customFormat="1" ht="19.5" x14ac:dyDescent="0.2">
      <c r="A4591" s="51">
        <v>415000</v>
      </c>
      <c r="B4591" s="48" t="s">
        <v>47</v>
      </c>
      <c r="C4591" s="89">
        <f>C4592+0</f>
        <v>30000</v>
      </c>
      <c r="D4591" s="89">
        <f>D4592+0</f>
        <v>0</v>
      </c>
    </row>
    <row r="4592" spans="1:4" s="38" customFormat="1" x14ac:dyDescent="0.2">
      <c r="A4592" s="53">
        <v>415200</v>
      </c>
      <c r="B4592" s="46" t="s">
        <v>251</v>
      </c>
      <c r="C4592" s="88">
        <v>30000</v>
      </c>
      <c r="D4592" s="47">
        <v>0</v>
      </c>
    </row>
    <row r="4593" spans="1:4" s="49" customFormat="1" ht="19.5" x14ac:dyDescent="0.2">
      <c r="A4593" s="51">
        <v>480000</v>
      </c>
      <c r="B4593" s="48" t="s">
        <v>142</v>
      </c>
      <c r="C4593" s="89">
        <f>C4594+0</f>
        <v>4700000</v>
      </c>
      <c r="D4593" s="89">
        <f>D4594+0</f>
        <v>0</v>
      </c>
    </row>
    <row r="4594" spans="1:4" s="93" customFormat="1" ht="19.5" x14ac:dyDescent="0.2">
      <c r="A4594" s="51">
        <v>488000</v>
      </c>
      <c r="B4594" s="48" t="s">
        <v>99</v>
      </c>
      <c r="C4594" s="89">
        <f t="shared" ref="C4594:D4594" si="941">SUM(C4595:C4595)</f>
        <v>4700000</v>
      </c>
      <c r="D4594" s="89">
        <f t="shared" si="941"/>
        <v>0</v>
      </c>
    </row>
    <row r="4595" spans="1:4" s="38" customFormat="1" x14ac:dyDescent="0.2">
      <c r="A4595" s="53">
        <v>488100</v>
      </c>
      <c r="B4595" s="46" t="s">
        <v>715</v>
      </c>
      <c r="C4595" s="88">
        <v>4700000</v>
      </c>
      <c r="D4595" s="47">
        <v>0</v>
      </c>
    </row>
    <row r="4596" spans="1:4" s="38" customFormat="1" ht="19.5" x14ac:dyDescent="0.2">
      <c r="A4596" s="51">
        <v>510000</v>
      </c>
      <c r="B4596" s="48" t="s">
        <v>146</v>
      </c>
      <c r="C4596" s="89">
        <f>C4597+C4599</f>
        <v>20000</v>
      </c>
      <c r="D4596" s="89">
        <f>D4597+D4599</f>
        <v>0</v>
      </c>
    </row>
    <row r="4597" spans="1:4" s="38" customFormat="1" ht="19.5" x14ac:dyDescent="0.2">
      <c r="A4597" s="51">
        <v>511000</v>
      </c>
      <c r="B4597" s="48" t="s">
        <v>147</v>
      </c>
      <c r="C4597" s="89">
        <f>SUM(C4598:C4598)</f>
        <v>14000</v>
      </c>
      <c r="D4597" s="89">
        <f>SUM(D4598:D4598)</f>
        <v>0</v>
      </c>
    </row>
    <row r="4598" spans="1:4" s="38" customFormat="1" x14ac:dyDescent="0.2">
      <c r="A4598" s="53">
        <v>511300</v>
      </c>
      <c r="B4598" s="46" t="s">
        <v>150</v>
      </c>
      <c r="C4598" s="88">
        <v>14000</v>
      </c>
      <c r="D4598" s="47">
        <v>0</v>
      </c>
    </row>
    <row r="4599" spans="1:4" s="38" customFormat="1" ht="39" x14ac:dyDescent="0.2">
      <c r="A4599" s="51">
        <v>516000</v>
      </c>
      <c r="B4599" s="48" t="s">
        <v>157</v>
      </c>
      <c r="C4599" s="89">
        <f t="shared" ref="C4599:D4599" si="942">C4600</f>
        <v>6000</v>
      </c>
      <c r="D4599" s="89">
        <f t="shared" si="942"/>
        <v>0</v>
      </c>
    </row>
    <row r="4600" spans="1:4" s="38" customFormat="1" x14ac:dyDescent="0.2">
      <c r="A4600" s="53">
        <v>516100</v>
      </c>
      <c r="B4600" s="46" t="s">
        <v>157</v>
      </c>
      <c r="C4600" s="88">
        <v>6000</v>
      </c>
      <c r="D4600" s="47">
        <v>0</v>
      </c>
    </row>
    <row r="4601" spans="1:4" s="49" customFormat="1" ht="19.5" x14ac:dyDescent="0.2">
      <c r="A4601" s="51">
        <v>630000</v>
      </c>
      <c r="B4601" s="48" t="s">
        <v>184</v>
      </c>
      <c r="C4601" s="89">
        <f>C4602+C4604</f>
        <v>22400</v>
      </c>
      <c r="D4601" s="89">
        <f>D4602+D4604</f>
        <v>0</v>
      </c>
    </row>
    <row r="4602" spans="1:4" s="49" customFormat="1" ht="19.5" x14ac:dyDescent="0.2">
      <c r="A4602" s="51">
        <v>631000</v>
      </c>
      <c r="B4602" s="48" t="s">
        <v>120</v>
      </c>
      <c r="C4602" s="89">
        <f>0+0+C4603</f>
        <v>4000</v>
      </c>
      <c r="D4602" s="89">
        <f>0+0+D4603</f>
        <v>0</v>
      </c>
    </row>
    <row r="4603" spans="1:4" s="38" customFormat="1" x14ac:dyDescent="0.2">
      <c r="A4603" s="53">
        <v>631300</v>
      </c>
      <c r="B4603" s="46" t="s">
        <v>188</v>
      </c>
      <c r="C4603" s="88">
        <v>4000</v>
      </c>
      <c r="D4603" s="47">
        <v>0</v>
      </c>
    </row>
    <row r="4604" spans="1:4" s="49" customFormat="1" ht="19.5" x14ac:dyDescent="0.2">
      <c r="A4604" s="51">
        <v>638000</v>
      </c>
      <c r="B4604" s="48" t="s">
        <v>121</v>
      </c>
      <c r="C4604" s="89">
        <f t="shared" ref="C4604:D4604" si="943">C4605</f>
        <v>18400</v>
      </c>
      <c r="D4604" s="89">
        <f t="shared" si="943"/>
        <v>0</v>
      </c>
    </row>
    <row r="4605" spans="1:4" s="38" customFormat="1" x14ac:dyDescent="0.2">
      <c r="A4605" s="53">
        <v>638100</v>
      </c>
      <c r="B4605" s="46" t="s">
        <v>189</v>
      </c>
      <c r="C4605" s="88">
        <v>18400</v>
      </c>
      <c r="D4605" s="47">
        <v>0</v>
      </c>
    </row>
    <row r="4606" spans="1:4" s="38" customFormat="1" x14ac:dyDescent="0.2">
      <c r="A4606" s="92"/>
      <c r="B4606" s="85" t="s">
        <v>222</v>
      </c>
      <c r="C4606" s="91">
        <f>C4570+C4593+C4596+C4601</f>
        <v>8728400</v>
      </c>
      <c r="D4606" s="91">
        <f>D4570+D4593+D4596+D4601</f>
        <v>0</v>
      </c>
    </row>
    <row r="4607" spans="1:4" s="38" customFormat="1" x14ac:dyDescent="0.2">
      <c r="A4607" s="57"/>
      <c r="B4607" s="34"/>
      <c r="C4607" s="82"/>
      <c r="D4607" s="82"/>
    </row>
    <row r="4608" spans="1:4" s="38" customFormat="1" x14ac:dyDescent="0.2">
      <c r="A4608" s="55"/>
      <c r="B4608" s="34"/>
      <c r="C4608" s="88"/>
      <c r="D4608" s="88"/>
    </row>
    <row r="4609" spans="1:4" s="38" customFormat="1" ht="14.25" customHeight="1" x14ac:dyDescent="0.2">
      <c r="A4609" s="50" t="s">
        <v>716</v>
      </c>
      <c r="B4609" s="48"/>
      <c r="C4609" s="88"/>
      <c r="D4609" s="88"/>
    </row>
    <row r="4610" spans="1:4" s="38" customFormat="1" ht="16.5" customHeight="1" x14ac:dyDescent="0.2">
      <c r="A4610" s="50" t="s">
        <v>248</v>
      </c>
      <c r="B4610" s="48"/>
      <c r="C4610" s="88"/>
      <c r="D4610" s="88"/>
    </row>
    <row r="4611" spans="1:4" s="38" customFormat="1" ht="12.75" customHeight="1" x14ac:dyDescent="0.2">
      <c r="A4611" s="50" t="s">
        <v>385</v>
      </c>
      <c r="B4611" s="48"/>
      <c r="C4611" s="88"/>
      <c r="D4611" s="88"/>
    </row>
    <row r="4612" spans="1:4" s="38" customFormat="1" ht="17.25" customHeight="1" x14ac:dyDescent="0.2">
      <c r="A4612" s="50" t="s">
        <v>517</v>
      </c>
      <c r="B4612" s="48"/>
      <c r="C4612" s="88"/>
      <c r="D4612" s="88"/>
    </row>
    <row r="4613" spans="1:4" s="38" customFormat="1" ht="19.5" x14ac:dyDescent="0.2">
      <c r="A4613" s="50"/>
      <c r="B4613" s="48"/>
      <c r="C4613" s="88"/>
      <c r="D4613" s="88"/>
    </row>
    <row r="4614" spans="1:4" s="49" customFormat="1" ht="20.25" customHeight="1" x14ac:dyDescent="0.2">
      <c r="A4614" s="51">
        <v>410000</v>
      </c>
      <c r="B4614" s="43" t="s">
        <v>83</v>
      </c>
      <c r="C4614" s="89">
        <f>C4615+C4620+C4632</f>
        <v>4598200</v>
      </c>
      <c r="D4614" s="89">
        <f>D4615+D4620+D4632</f>
        <v>64000</v>
      </c>
    </row>
    <row r="4615" spans="1:4" s="49" customFormat="1" ht="19.5" x14ac:dyDescent="0.2">
      <c r="A4615" s="51">
        <v>411000</v>
      </c>
      <c r="B4615" s="43" t="s">
        <v>194</v>
      </c>
      <c r="C4615" s="89">
        <f t="shared" ref="C4615" si="944">SUM(C4616:C4619)</f>
        <v>4343200</v>
      </c>
      <c r="D4615" s="89">
        <f t="shared" ref="D4615" si="945">SUM(D4616:D4619)</f>
        <v>0</v>
      </c>
    </row>
    <row r="4616" spans="1:4" s="38" customFormat="1" x14ac:dyDescent="0.2">
      <c r="A4616" s="53">
        <v>411100</v>
      </c>
      <c r="B4616" s="46" t="s">
        <v>84</v>
      </c>
      <c r="C4616" s="88">
        <v>3754600</v>
      </c>
      <c r="D4616" s="47">
        <v>0</v>
      </c>
    </row>
    <row r="4617" spans="1:4" s="38" customFormat="1" ht="37.5" x14ac:dyDescent="0.2">
      <c r="A4617" s="53">
        <v>411200</v>
      </c>
      <c r="B4617" s="46" t="s">
        <v>207</v>
      </c>
      <c r="C4617" s="88">
        <v>520000</v>
      </c>
      <c r="D4617" s="47">
        <v>0</v>
      </c>
    </row>
    <row r="4618" spans="1:4" s="38" customFormat="1" ht="37.5" x14ac:dyDescent="0.2">
      <c r="A4618" s="53">
        <v>411300</v>
      </c>
      <c r="B4618" s="46" t="s">
        <v>85</v>
      </c>
      <c r="C4618" s="88">
        <v>44500</v>
      </c>
      <c r="D4618" s="47">
        <v>0</v>
      </c>
    </row>
    <row r="4619" spans="1:4" s="38" customFormat="1" x14ac:dyDescent="0.2">
      <c r="A4619" s="53">
        <v>411400</v>
      </c>
      <c r="B4619" s="46" t="s">
        <v>86</v>
      </c>
      <c r="C4619" s="88">
        <v>24100</v>
      </c>
      <c r="D4619" s="47">
        <v>0</v>
      </c>
    </row>
    <row r="4620" spans="1:4" s="49" customFormat="1" ht="16.5" customHeight="1" x14ac:dyDescent="0.2">
      <c r="A4620" s="51">
        <v>412000</v>
      </c>
      <c r="B4620" s="48" t="s">
        <v>199</v>
      </c>
      <c r="C4620" s="89">
        <f>SUM(C4621:C4631)</f>
        <v>250500</v>
      </c>
      <c r="D4620" s="89">
        <f>SUM(D4621:D4631)</f>
        <v>64000</v>
      </c>
    </row>
    <row r="4621" spans="1:4" s="38" customFormat="1" x14ac:dyDescent="0.2">
      <c r="A4621" s="53">
        <v>412100</v>
      </c>
      <c r="B4621" s="46" t="s">
        <v>87</v>
      </c>
      <c r="C4621" s="88">
        <v>1500</v>
      </c>
      <c r="D4621" s="47">
        <v>0</v>
      </c>
    </row>
    <row r="4622" spans="1:4" s="38" customFormat="1" ht="37.5" x14ac:dyDescent="0.2">
      <c r="A4622" s="53">
        <v>412200</v>
      </c>
      <c r="B4622" s="46" t="s">
        <v>208</v>
      </c>
      <c r="C4622" s="88">
        <v>100000</v>
      </c>
      <c r="D4622" s="88">
        <v>30000</v>
      </c>
    </row>
    <row r="4623" spans="1:4" s="38" customFormat="1" x14ac:dyDescent="0.2">
      <c r="A4623" s="53">
        <v>412300</v>
      </c>
      <c r="B4623" s="46" t="s">
        <v>88</v>
      </c>
      <c r="C4623" s="88">
        <v>35000</v>
      </c>
      <c r="D4623" s="88">
        <v>7000</v>
      </c>
    </row>
    <row r="4624" spans="1:4" s="38" customFormat="1" x14ac:dyDescent="0.2">
      <c r="A4624" s="53">
        <v>412500</v>
      </c>
      <c r="B4624" s="46" t="s">
        <v>90</v>
      </c>
      <c r="C4624" s="88">
        <v>9000</v>
      </c>
      <c r="D4624" s="47">
        <v>0</v>
      </c>
    </row>
    <row r="4625" spans="1:4" s="38" customFormat="1" x14ac:dyDescent="0.2">
      <c r="A4625" s="53">
        <v>412600</v>
      </c>
      <c r="B4625" s="46" t="s">
        <v>209</v>
      </c>
      <c r="C4625" s="88">
        <v>30000</v>
      </c>
      <c r="D4625" s="88">
        <v>10000</v>
      </c>
    </row>
    <row r="4626" spans="1:4" s="38" customFormat="1" x14ac:dyDescent="0.2">
      <c r="A4626" s="53">
        <v>412700</v>
      </c>
      <c r="B4626" s="46" t="s">
        <v>196</v>
      </c>
      <c r="C4626" s="88">
        <v>50000</v>
      </c>
      <c r="D4626" s="88">
        <v>7000</v>
      </c>
    </row>
    <row r="4627" spans="1:4" s="38" customFormat="1" x14ac:dyDescent="0.2">
      <c r="A4627" s="53">
        <v>412900</v>
      </c>
      <c r="B4627" s="46" t="s">
        <v>518</v>
      </c>
      <c r="C4627" s="88">
        <v>10000</v>
      </c>
      <c r="D4627" s="88">
        <v>10000</v>
      </c>
    </row>
    <row r="4628" spans="1:4" s="38" customFormat="1" x14ac:dyDescent="0.2">
      <c r="A4628" s="53">
        <v>412900</v>
      </c>
      <c r="B4628" s="46" t="s">
        <v>304</v>
      </c>
      <c r="C4628" s="88">
        <v>4000</v>
      </c>
      <c r="D4628" s="47">
        <v>0</v>
      </c>
    </row>
    <row r="4629" spans="1:4" s="38" customFormat="1" ht="37.5" x14ac:dyDescent="0.2">
      <c r="A4629" s="53">
        <v>412900</v>
      </c>
      <c r="B4629" s="83" t="s">
        <v>305</v>
      </c>
      <c r="C4629" s="88">
        <v>3000</v>
      </c>
      <c r="D4629" s="47">
        <v>0</v>
      </c>
    </row>
    <row r="4630" spans="1:4" s="38" customFormat="1" ht="37.5" x14ac:dyDescent="0.2">
      <c r="A4630" s="53">
        <v>412900</v>
      </c>
      <c r="B4630" s="46" t="s">
        <v>306</v>
      </c>
      <c r="C4630" s="88">
        <v>7000</v>
      </c>
      <c r="D4630" s="47">
        <v>0</v>
      </c>
    </row>
    <row r="4631" spans="1:4" s="38" customFormat="1" x14ac:dyDescent="0.2">
      <c r="A4631" s="53">
        <v>412900</v>
      </c>
      <c r="B4631" s="46" t="s">
        <v>289</v>
      </c>
      <c r="C4631" s="88">
        <v>1000</v>
      </c>
      <c r="D4631" s="47">
        <v>0</v>
      </c>
    </row>
    <row r="4632" spans="1:4" s="49" customFormat="1" ht="39" x14ac:dyDescent="0.2">
      <c r="A4632" s="51">
        <v>418000</v>
      </c>
      <c r="B4632" s="48" t="s">
        <v>203</v>
      </c>
      <c r="C4632" s="89">
        <f t="shared" ref="C4632:D4632" si="946">C4633</f>
        <v>4500</v>
      </c>
      <c r="D4632" s="89">
        <f t="shared" si="946"/>
        <v>0</v>
      </c>
    </row>
    <row r="4633" spans="1:4" s="38" customFormat="1" x14ac:dyDescent="0.2">
      <c r="A4633" s="53">
        <v>418400</v>
      </c>
      <c r="B4633" s="46" t="s">
        <v>141</v>
      </c>
      <c r="C4633" s="88">
        <v>4500</v>
      </c>
      <c r="D4633" s="47">
        <v>0</v>
      </c>
    </row>
    <row r="4634" spans="1:4" s="49" customFormat="1" ht="19.5" x14ac:dyDescent="0.2">
      <c r="A4634" s="51">
        <v>480000</v>
      </c>
      <c r="B4634" s="48" t="s">
        <v>142</v>
      </c>
      <c r="C4634" s="89">
        <f t="shared" ref="C4634:D4634" si="947">C4635</f>
        <v>24000</v>
      </c>
      <c r="D4634" s="89">
        <f t="shared" si="947"/>
        <v>0</v>
      </c>
    </row>
    <row r="4635" spans="1:4" s="49" customFormat="1" ht="19.5" x14ac:dyDescent="0.2">
      <c r="A4635" s="51">
        <v>487000</v>
      </c>
      <c r="B4635" s="48" t="s">
        <v>193</v>
      </c>
      <c r="C4635" s="89">
        <f>C4636+0</f>
        <v>24000</v>
      </c>
      <c r="D4635" s="89">
        <f>D4636+0</f>
        <v>0</v>
      </c>
    </row>
    <row r="4636" spans="1:4" s="38" customFormat="1" x14ac:dyDescent="0.2">
      <c r="A4636" s="53">
        <v>487100</v>
      </c>
      <c r="B4636" s="46" t="s">
        <v>450</v>
      </c>
      <c r="C4636" s="88">
        <v>24000</v>
      </c>
      <c r="D4636" s="47">
        <v>0</v>
      </c>
    </row>
    <row r="4637" spans="1:4" s="49" customFormat="1" ht="19.5" x14ac:dyDescent="0.2">
      <c r="A4637" s="51">
        <v>510000</v>
      </c>
      <c r="B4637" s="48" t="s">
        <v>146</v>
      </c>
      <c r="C4637" s="89">
        <f>C4638+C4643+0</f>
        <v>33000</v>
      </c>
      <c r="D4637" s="89">
        <f>D4638+D4643+0</f>
        <v>33500</v>
      </c>
    </row>
    <row r="4638" spans="1:4" s="49" customFormat="1" ht="19.5" x14ac:dyDescent="0.2">
      <c r="A4638" s="51">
        <v>511000</v>
      </c>
      <c r="B4638" s="48" t="s">
        <v>147</v>
      </c>
      <c r="C4638" s="89">
        <f>SUM(C4639:C4642)</f>
        <v>26000</v>
      </c>
      <c r="D4638" s="89">
        <f>SUM(D4639:D4642)</f>
        <v>30000</v>
      </c>
    </row>
    <row r="4639" spans="1:4" s="38" customFormat="1" ht="37.5" x14ac:dyDescent="0.2">
      <c r="A4639" s="53">
        <v>511200</v>
      </c>
      <c r="B4639" s="46" t="s">
        <v>149</v>
      </c>
      <c r="C4639" s="88">
        <v>0</v>
      </c>
      <c r="D4639" s="88">
        <v>30000</v>
      </c>
    </row>
    <row r="4640" spans="1:4" s="38" customFormat="1" x14ac:dyDescent="0.2">
      <c r="A4640" s="53">
        <v>511300</v>
      </c>
      <c r="B4640" s="46" t="s">
        <v>150</v>
      </c>
      <c r="C4640" s="88">
        <v>26000</v>
      </c>
      <c r="D4640" s="47">
        <v>0</v>
      </c>
    </row>
    <row r="4641" spans="1:4" s="38" customFormat="1" x14ac:dyDescent="0.2">
      <c r="A4641" s="53">
        <v>511400</v>
      </c>
      <c r="B4641" s="46" t="s">
        <v>151</v>
      </c>
      <c r="C4641" s="88">
        <v>0</v>
      </c>
      <c r="D4641" s="47">
        <v>0</v>
      </c>
    </row>
    <row r="4642" spans="1:4" s="38" customFormat="1" x14ac:dyDescent="0.2">
      <c r="A4642" s="53">
        <v>511700</v>
      </c>
      <c r="B4642" s="46" t="s">
        <v>153</v>
      </c>
      <c r="C4642" s="88">
        <v>0</v>
      </c>
      <c r="D4642" s="47">
        <v>0</v>
      </c>
    </row>
    <row r="4643" spans="1:4" s="49" customFormat="1" ht="39" x14ac:dyDescent="0.2">
      <c r="A4643" s="51">
        <v>516000</v>
      </c>
      <c r="B4643" s="48" t="s">
        <v>157</v>
      </c>
      <c r="C4643" s="89">
        <f t="shared" ref="C4643:D4643" si="948">C4644</f>
        <v>7000</v>
      </c>
      <c r="D4643" s="89">
        <f t="shared" si="948"/>
        <v>3500</v>
      </c>
    </row>
    <row r="4644" spans="1:4" s="38" customFormat="1" x14ac:dyDescent="0.2">
      <c r="A4644" s="53">
        <v>516100</v>
      </c>
      <c r="B4644" s="46" t="s">
        <v>157</v>
      </c>
      <c r="C4644" s="88">
        <v>7000</v>
      </c>
      <c r="D4644" s="88">
        <v>3500</v>
      </c>
    </row>
    <row r="4645" spans="1:4" s="49" customFormat="1" ht="19.5" customHeight="1" x14ac:dyDescent="0.2">
      <c r="A4645" s="51">
        <v>630000</v>
      </c>
      <c r="B4645" s="48" t="s">
        <v>184</v>
      </c>
      <c r="C4645" s="89">
        <f>C4646+C4648</f>
        <v>90600</v>
      </c>
      <c r="D4645" s="89">
        <f>D4646+D4648</f>
        <v>0</v>
      </c>
    </row>
    <row r="4646" spans="1:4" s="49" customFormat="1" ht="19.5" x14ac:dyDescent="0.2">
      <c r="A4646" s="51">
        <v>631000</v>
      </c>
      <c r="B4646" s="48" t="s">
        <v>120</v>
      </c>
      <c r="C4646" s="89">
        <f>0+C4647</f>
        <v>2600</v>
      </c>
      <c r="D4646" s="89">
        <f>0+D4647</f>
        <v>0</v>
      </c>
    </row>
    <row r="4647" spans="1:4" s="38" customFormat="1" x14ac:dyDescent="0.2">
      <c r="A4647" s="53">
        <v>631300</v>
      </c>
      <c r="B4647" s="46" t="s">
        <v>188</v>
      </c>
      <c r="C4647" s="88">
        <v>2600</v>
      </c>
      <c r="D4647" s="47">
        <v>0</v>
      </c>
    </row>
    <row r="4648" spans="1:4" s="49" customFormat="1" ht="19.5" x14ac:dyDescent="0.2">
      <c r="A4648" s="51">
        <v>638000</v>
      </c>
      <c r="B4648" s="48" t="s">
        <v>121</v>
      </c>
      <c r="C4648" s="89">
        <f t="shared" ref="C4648:D4648" si="949">C4649</f>
        <v>88000</v>
      </c>
      <c r="D4648" s="89">
        <f t="shared" si="949"/>
        <v>0</v>
      </c>
    </row>
    <row r="4649" spans="1:4" s="38" customFormat="1" x14ac:dyDescent="0.2">
      <c r="A4649" s="53">
        <v>638100</v>
      </c>
      <c r="B4649" s="46" t="s">
        <v>189</v>
      </c>
      <c r="C4649" s="88">
        <v>88000</v>
      </c>
      <c r="D4649" s="47">
        <v>0</v>
      </c>
    </row>
    <row r="4650" spans="1:4" s="38" customFormat="1" x14ac:dyDescent="0.2">
      <c r="A4650" s="92"/>
      <c r="B4650" s="85" t="s">
        <v>222</v>
      </c>
      <c r="C4650" s="91">
        <f>C4614+C4637+C4645+C4634</f>
        <v>4745800</v>
      </c>
      <c r="D4650" s="91">
        <f>D4614+D4637+D4645+D4634</f>
        <v>97500</v>
      </c>
    </row>
    <row r="4651" spans="1:4" s="38" customFormat="1" x14ac:dyDescent="0.2">
      <c r="A4651" s="57"/>
      <c r="B4651" s="34"/>
      <c r="C4651" s="88"/>
      <c r="D4651" s="88"/>
    </row>
    <row r="4652" spans="1:4" s="38" customFormat="1" x14ac:dyDescent="0.2">
      <c r="A4652" s="55"/>
      <c r="B4652" s="34"/>
      <c r="C4652" s="88"/>
      <c r="D4652" s="88"/>
    </row>
    <row r="4653" spans="1:4" s="38" customFormat="1" ht="19.5" x14ac:dyDescent="0.2">
      <c r="A4653" s="50" t="s">
        <v>717</v>
      </c>
      <c r="B4653" s="48"/>
      <c r="C4653" s="88"/>
      <c r="D4653" s="88"/>
    </row>
    <row r="4654" spans="1:4" s="38" customFormat="1" ht="19.5" x14ac:dyDescent="0.2">
      <c r="A4654" s="50" t="s">
        <v>249</v>
      </c>
      <c r="B4654" s="48"/>
      <c r="C4654" s="88"/>
      <c r="D4654" s="88"/>
    </row>
    <row r="4655" spans="1:4" s="38" customFormat="1" ht="19.5" x14ac:dyDescent="0.2">
      <c r="A4655" s="50" t="s">
        <v>321</v>
      </c>
      <c r="B4655" s="48"/>
      <c r="C4655" s="88"/>
      <c r="D4655" s="88"/>
    </row>
    <row r="4656" spans="1:4" s="38" customFormat="1" ht="19.5" x14ac:dyDescent="0.2">
      <c r="A4656" s="50" t="s">
        <v>517</v>
      </c>
      <c r="B4656" s="48"/>
      <c r="C4656" s="88"/>
      <c r="D4656" s="88"/>
    </row>
    <row r="4657" spans="1:4" s="38" customFormat="1" x14ac:dyDescent="0.2">
      <c r="A4657" s="57"/>
      <c r="B4657" s="41"/>
      <c r="C4657" s="82"/>
      <c r="D4657" s="82"/>
    </row>
    <row r="4658" spans="1:4" s="38" customFormat="1" ht="20.25" customHeight="1" x14ac:dyDescent="0.2">
      <c r="A4658" s="51">
        <v>410000</v>
      </c>
      <c r="B4658" s="43" t="s">
        <v>83</v>
      </c>
      <c r="C4658" s="89">
        <f>C4659+C4664+C4683+C4685+C4705</f>
        <v>8462500</v>
      </c>
      <c r="D4658" s="89">
        <f>D4659+D4664+D4683+D4685+D4705</f>
        <v>0</v>
      </c>
    </row>
    <row r="4659" spans="1:4" s="38" customFormat="1" ht="19.5" x14ac:dyDescent="0.2">
      <c r="A4659" s="51">
        <v>411000</v>
      </c>
      <c r="B4659" s="43" t="s">
        <v>194</v>
      </c>
      <c r="C4659" s="89">
        <f t="shared" ref="C4659" si="950">SUM(C4660:C4663)</f>
        <v>1569600</v>
      </c>
      <c r="D4659" s="89">
        <f t="shared" ref="D4659" si="951">SUM(D4660:D4663)</f>
        <v>0</v>
      </c>
    </row>
    <row r="4660" spans="1:4" s="38" customFormat="1" x14ac:dyDescent="0.2">
      <c r="A4660" s="53">
        <v>411100</v>
      </c>
      <c r="B4660" s="46" t="s">
        <v>84</v>
      </c>
      <c r="C4660" s="88">
        <v>1499000</v>
      </c>
      <c r="D4660" s="47">
        <v>0</v>
      </c>
    </row>
    <row r="4661" spans="1:4" s="38" customFormat="1" ht="37.5" x14ac:dyDescent="0.2">
      <c r="A4661" s="53">
        <v>411200</v>
      </c>
      <c r="B4661" s="46" t="s">
        <v>207</v>
      </c>
      <c r="C4661" s="88">
        <v>45000</v>
      </c>
      <c r="D4661" s="47">
        <v>0</v>
      </c>
    </row>
    <row r="4662" spans="1:4" s="38" customFormat="1" ht="37.5" x14ac:dyDescent="0.2">
      <c r="A4662" s="53">
        <v>411300</v>
      </c>
      <c r="B4662" s="46" t="s">
        <v>85</v>
      </c>
      <c r="C4662" s="88">
        <v>19600</v>
      </c>
      <c r="D4662" s="47">
        <v>0</v>
      </c>
    </row>
    <row r="4663" spans="1:4" s="38" customFormat="1" x14ac:dyDescent="0.2">
      <c r="A4663" s="53">
        <v>411400</v>
      </c>
      <c r="B4663" s="46" t="s">
        <v>86</v>
      </c>
      <c r="C4663" s="88">
        <v>6000</v>
      </c>
      <c r="D4663" s="47">
        <v>0</v>
      </c>
    </row>
    <row r="4664" spans="1:4" s="38" customFormat="1" ht="19.5" x14ac:dyDescent="0.2">
      <c r="A4664" s="51">
        <v>412000</v>
      </c>
      <c r="B4664" s="48" t="s">
        <v>199</v>
      </c>
      <c r="C4664" s="89">
        <f t="shared" ref="C4664" si="952">SUM(C4665:C4682)</f>
        <v>264700</v>
      </c>
      <c r="D4664" s="89">
        <f t="shared" ref="D4664" si="953">SUM(D4665:D4682)</f>
        <v>0</v>
      </c>
    </row>
    <row r="4665" spans="1:4" s="38" customFormat="1" ht="37.5" x14ac:dyDescent="0.2">
      <c r="A4665" s="53">
        <v>412200</v>
      </c>
      <c r="B4665" s="46" t="s">
        <v>208</v>
      </c>
      <c r="C4665" s="88">
        <v>23000</v>
      </c>
      <c r="D4665" s="47">
        <v>0</v>
      </c>
    </row>
    <row r="4666" spans="1:4" s="38" customFormat="1" x14ac:dyDescent="0.2">
      <c r="A4666" s="53">
        <v>412300</v>
      </c>
      <c r="B4666" s="46" t="s">
        <v>88</v>
      </c>
      <c r="C4666" s="88">
        <v>16000</v>
      </c>
      <c r="D4666" s="47">
        <v>0</v>
      </c>
    </row>
    <row r="4667" spans="1:4" s="38" customFormat="1" x14ac:dyDescent="0.2">
      <c r="A4667" s="53">
        <v>412500</v>
      </c>
      <c r="B4667" s="46" t="s">
        <v>90</v>
      </c>
      <c r="C4667" s="88">
        <v>13000</v>
      </c>
      <c r="D4667" s="47">
        <v>0</v>
      </c>
    </row>
    <row r="4668" spans="1:4" s="38" customFormat="1" x14ac:dyDescent="0.2">
      <c r="A4668" s="53">
        <v>412600</v>
      </c>
      <c r="B4668" s="46" t="s">
        <v>209</v>
      </c>
      <c r="C4668" s="88">
        <v>23000</v>
      </c>
      <c r="D4668" s="47">
        <v>0</v>
      </c>
    </row>
    <row r="4669" spans="1:4" s="38" customFormat="1" x14ac:dyDescent="0.2">
      <c r="A4669" s="53">
        <v>412700</v>
      </c>
      <c r="B4669" s="46" t="s">
        <v>196</v>
      </c>
      <c r="C4669" s="88">
        <v>30000</v>
      </c>
      <c r="D4669" s="47">
        <v>0</v>
      </c>
    </row>
    <row r="4670" spans="1:4" s="38" customFormat="1" ht="37.5" x14ac:dyDescent="0.2">
      <c r="A4670" s="53">
        <v>412700</v>
      </c>
      <c r="B4670" s="46" t="s">
        <v>718</v>
      </c>
      <c r="C4670" s="88">
        <v>10000</v>
      </c>
      <c r="D4670" s="47">
        <v>0</v>
      </c>
    </row>
    <row r="4671" spans="1:4" s="38" customFormat="1" ht="37.5" x14ac:dyDescent="0.2">
      <c r="A4671" s="53">
        <v>412700</v>
      </c>
      <c r="B4671" s="46" t="s">
        <v>451</v>
      </c>
      <c r="C4671" s="88">
        <v>5000</v>
      </c>
      <c r="D4671" s="47">
        <v>0</v>
      </c>
    </row>
    <row r="4672" spans="1:4" s="38" customFormat="1" x14ac:dyDescent="0.2">
      <c r="A4672" s="53">
        <v>412700</v>
      </c>
      <c r="B4672" s="46" t="s">
        <v>509</v>
      </c>
      <c r="C4672" s="88">
        <v>15000</v>
      </c>
      <c r="D4672" s="47">
        <v>0</v>
      </c>
    </row>
    <row r="4673" spans="1:4" s="38" customFormat="1" x14ac:dyDescent="0.2">
      <c r="A4673" s="53">
        <v>412900</v>
      </c>
      <c r="B4673" s="83" t="s">
        <v>518</v>
      </c>
      <c r="C4673" s="88">
        <v>500</v>
      </c>
      <c r="D4673" s="47">
        <v>0</v>
      </c>
    </row>
    <row r="4674" spans="1:4" s="38" customFormat="1" x14ac:dyDescent="0.2">
      <c r="A4674" s="53">
        <v>412900</v>
      </c>
      <c r="B4674" s="83" t="s">
        <v>287</v>
      </c>
      <c r="C4674" s="88">
        <v>60000</v>
      </c>
      <c r="D4674" s="47">
        <v>0</v>
      </c>
    </row>
    <row r="4675" spans="1:4" s="38" customFormat="1" x14ac:dyDescent="0.2">
      <c r="A4675" s="53">
        <v>412900</v>
      </c>
      <c r="B4675" s="83" t="s">
        <v>304</v>
      </c>
      <c r="C4675" s="88">
        <v>4000</v>
      </c>
      <c r="D4675" s="47">
        <v>0</v>
      </c>
    </row>
    <row r="4676" spans="1:4" s="38" customFormat="1" ht="37.5" x14ac:dyDescent="0.2">
      <c r="A4676" s="53">
        <v>412900</v>
      </c>
      <c r="B4676" s="83" t="s">
        <v>305</v>
      </c>
      <c r="C4676" s="88">
        <v>2500</v>
      </c>
      <c r="D4676" s="47">
        <v>0</v>
      </c>
    </row>
    <row r="4677" spans="1:4" s="38" customFormat="1" ht="37.5" x14ac:dyDescent="0.2">
      <c r="A4677" s="53">
        <v>412900</v>
      </c>
      <c r="B4677" s="83" t="s">
        <v>306</v>
      </c>
      <c r="C4677" s="88">
        <v>3200</v>
      </c>
      <c r="D4677" s="47">
        <v>0</v>
      </c>
    </row>
    <row r="4678" spans="1:4" s="38" customFormat="1" x14ac:dyDescent="0.2">
      <c r="A4678" s="53">
        <v>412900</v>
      </c>
      <c r="B4678" s="46" t="s">
        <v>289</v>
      </c>
      <c r="C4678" s="88">
        <v>1500</v>
      </c>
      <c r="D4678" s="47">
        <v>0</v>
      </c>
    </row>
    <row r="4679" spans="1:4" s="38" customFormat="1" x14ac:dyDescent="0.2">
      <c r="A4679" s="53">
        <v>412900</v>
      </c>
      <c r="B4679" s="46" t="s">
        <v>510</v>
      </c>
      <c r="C4679" s="88">
        <v>20000</v>
      </c>
      <c r="D4679" s="47">
        <v>0</v>
      </c>
    </row>
    <row r="4680" spans="1:4" s="38" customFormat="1" x14ac:dyDescent="0.2">
      <c r="A4680" s="53">
        <v>412900</v>
      </c>
      <c r="B4680" s="46" t="s">
        <v>452</v>
      </c>
      <c r="C4680" s="88">
        <v>12000</v>
      </c>
      <c r="D4680" s="47">
        <v>0</v>
      </c>
    </row>
    <row r="4681" spans="1:4" s="38" customFormat="1" ht="37.5" x14ac:dyDescent="0.2">
      <c r="A4681" s="53">
        <v>412900</v>
      </c>
      <c r="B4681" s="46" t="s">
        <v>283</v>
      </c>
      <c r="C4681" s="88">
        <v>20000</v>
      </c>
      <c r="D4681" s="47">
        <v>0</v>
      </c>
    </row>
    <row r="4682" spans="1:4" s="38" customFormat="1" ht="37.5" x14ac:dyDescent="0.2">
      <c r="A4682" s="53">
        <v>412900</v>
      </c>
      <c r="B4682" s="46" t="s">
        <v>511</v>
      </c>
      <c r="C4682" s="88">
        <v>6000</v>
      </c>
      <c r="D4682" s="47">
        <v>0</v>
      </c>
    </row>
    <row r="4683" spans="1:4" s="38" customFormat="1" ht="20.25" customHeight="1" x14ac:dyDescent="0.2">
      <c r="A4683" s="51">
        <v>414000</v>
      </c>
      <c r="B4683" s="48" t="s">
        <v>100</v>
      </c>
      <c r="C4683" s="89">
        <f t="shared" ref="C4683:D4683" si="954">SUM(C4684:C4684)</f>
        <v>2300000</v>
      </c>
      <c r="D4683" s="89">
        <f t="shared" si="954"/>
        <v>0</v>
      </c>
    </row>
    <row r="4684" spans="1:4" s="38" customFormat="1" ht="37.5" x14ac:dyDescent="0.2">
      <c r="A4684" s="53">
        <v>414100</v>
      </c>
      <c r="B4684" s="46" t="s">
        <v>512</v>
      </c>
      <c r="C4684" s="88">
        <v>2300000</v>
      </c>
      <c r="D4684" s="47">
        <v>0</v>
      </c>
    </row>
    <row r="4685" spans="1:4" s="38" customFormat="1" ht="19.5" x14ac:dyDescent="0.2">
      <c r="A4685" s="51">
        <v>415000</v>
      </c>
      <c r="B4685" s="48" t="s">
        <v>47</v>
      </c>
      <c r="C4685" s="89">
        <f>SUM(C4686:C4704)</f>
        <v>4003200</v>
      </c>
      <c r="D4685" s="89">
        <f>SUM(D4686:D4704)</f>
        <v>0</v>
      </c>
    </row>
    <row r="4686" spans="1:4" s="38" customFormat="1" ht="37.5" x14ac:dyDescent="0.2">
      <c r="A4686" s="53">
        <v>415200</v>
      </c>
      <c r="B4686" s="46" t="s">
        <v>453</v>
      </c>
      <c r="C4686" s="88">
        <v>50000</v>
      </c>
      <c r="D4686" s="47">
        <v>0</v>
      </c>
    </row>
    <row r="4687" spans="1:4" s="38" customFormat="1" ht="37.5" x14ac:dyDescent="0.2">
      <c r="A4687" s="53">
        <v>415200</v>
      </c>
      <c r="B4687" s="46" t="s">
        <v>454</v>
      </c>
      <c r="C4687" s="88">
        <v>13000</v>
      </c>
      <c r="D4687" s="47">
        <v>0</v>
      </c>
    </row>
    <row r="4688" spans="1:4" s="38" customFormat="1" ht="56.25" x14ac:dyDescent="0.2">
      <c r="A4688" s="53">
        <v>415200</v>
      </c>
      <c r="B4688" s="46" t="s">
        <v>455</v>
      </c>
      <c r="C4688" s="88">
        <v>200000</v>
      </c>
      <c r="D4688" s="47">
        <v>0</v>
      </c>
    </row>
    <row r="4689" spans="1:4" s="38" customFormat="1" ht="37.5" x14ac:dyDescent="0.2">
      <c r="A4689" s="53">
        <v>415200</v>
      </c>
      <c r="B4689" s="46" t="s">
        <v>456</v>
      </c>
      <c r="C4689" s="88">
        <v>35000</v>
      </c>
      <c r="D4689" s="47">
        <v>0</v>
      </c>
    </row>
    <row r="4690" spans="1:4" s="38" customFormat="1" ht="37.5" x14ac:dyDescent="0.2">
      <c r="A4690" s="53">
        <v>415200</v>
      </c>
      <c r="B4690" s="46" t="s">
        <v>719</v>
      </c>
      <c r="C4690" s="88">
        <v>35000</v>
      </c>
      <c r="D4690" s="47">
        <v>0</v>
      </c>
    </row>
    <row r="4691" spans="1:4" s="38" customFormat="1" ht="37.5" x14ac:dyDescent="0.2">
      <c r="A4691" s="53">
        <v>415200</v>
      </c>
      <c r="B4691" s="46" t="s">
        <v>720</v>
      </c>
      <c r="C4691" s="88">
        <v>50000</v>
      </c>
      <c r="D4691" s="47">
        <v>0</v>
      </c>
    </row>
    <row r="4692" spans="1:4" s="38" customFormat="1" x14ac:dyDescent="0.2">
      <c r="A4692" s="53">
        <v>415200</v>
      </c>
      <c r="B4692" s="46" t="s">
        <v>457</v>
      </c>
      <c r="C4692" s="88">
        <v>800000</v>
      </c>
      <c r="D4692" s="47">
        <v>0</v>
      </c>
    </row>
    <row r="4693" spans="1:4" s="38" customFormat="1" x14ac:dyDescent="0.2">
      <c r="A4693" s="53">
        <v>415200</v>
      </c>
      <c r="B4693" s="46" t="s">
        <v>298</v>
      </c>
      <c r="C4693" s="88">
        <v>40000</v>
      </c>
      <c r="D4693" s="47">
        <v>0</v>
      </c>
    </row>
    <row r="4694" spans="1:4" s="38" customFormat="1" x14ac:dyDescent="0.2">
      <c r="A4694" s="53">
        <v>415200</v>
      </c>
      <c r="B4694" s="46" t="s">
        <v>269</v>
      </c>
      <c r="C4694" s="88">
        <v>20000</v>
      </c>
      <c r="D4694" s="47">
        <v>0</v>
      </c>
    </row>
    <row r="4695" spans="1:4" s="38" customFormat="1" x14ac:dyDescent="0.2">
      <c r="A4695" s="53">
        <v>415200</v>
      </c>
      <c r="B4695" s="46" t="s">
        <v>458</v>
      </c>
      <c r="C4695" s="88">
        <v>70000</v>
      </c>
      <c r="D4695" s="47">
        <v>0</v>
      </c>
    </row>
    <row r="4696" spans="1:4" s="38" customFormat="1" ht="37.5" x14ac:dyDescent="0.2">
      <c r="A4696" s="53">
        <v>415200</v>
      </c>
      <c r="B4696" s="46" t="s">
        <v>256</v>
      </c>
      <c r="C4696" s="88">
        <v>1320000</v>
      </c>
      <c r="D4696" s="47">
        <v>0</v>
      </c>
    </row>
    <row r="4697" spans="1:4" s="38" customFormat="1" ht="37.5" x14ac:dyDescent="0.2">
      <c r="A4697" s="53">
        <v>415200</v>
      </c>
      <c r="B4697" s="46" t="s">
        <v>513</v>
      </c>
      <c r="C4697" s="88">
        <v>50000</v>
      </c>
      <c r="D4697" s="47">
        <v>0</v>
      </c>
    </row>
    <row r="4698" spans="1:4" s="38" customFormat="1" x14ac:dyDescent="0.2">
      <c r="A4698" s="53">
        <v>415200</v>
      </c>
      <c r="B4698" s="46" t="s">
        <v>459</v>
      </c>
      <c r="C4698" s="88">
        <v>300000</v>
      </c>
      <c r="D4698" s="47">
        <v>0</v>
      </c>
    </row>
    <row r="4699" spans="1:4" s="38" customFormat="1" ht="37.5" x14ac:dyDescent="0.2">
      <c r="A4699" s="53">
        <v>415200</v>
      </c>
      <c r="B4699" s="46" t="s">
        <v>460</v>
      </c>
      <c r="C4699" s="88">
        <v>180000</v>
      </c>
      <c r="D4699" s="47">
        <v>0</v>
      </c>
    </row>
    <row r="4700" spans="1:4" s="38" customFormat="1" x14ac:dyDescent="0.2">
      <c r="A4700" s="53">
        <v>415200</v>
      </c>
      <c r="B4700" s="46" t="s">
        <v>299</v>
      </c>
      <c r="C4700" s="88">
        <v>578200</v>
      </c>
      <c r="D4700" s="47">
        <v>0</v>
      </c>
    </row>
    <row r="4701" spans="1:4" s="38" customFormat="1" x14ac:dyDescent="0.2">
      <c r="A4701" s="53">
        <v>415200</v>
      </c>
      <c r="B4701" s="46" t="s">
        <v>721</v>
      </c>
      <c r="C4701" s="88">
        <v>150000</v>
      </c>
      <c r="D4701" s="47">
        <v>0</v>
      </c>
    </row>
    <row r="4702" spans="1:4" s="38" customFormat="1" x14ac:dyDescent="0.2">
      <c r="A4702" s="53">
        <v>415200</v>
      </c>
      <c r="B4702" s="46" t="s">
        <v>255</v>
      </c>
      <c r="C4702" s="88">
        <v>22000</v>
      </c>
      <c r="D4702" s="47">
        <v>0</v>
      </c>
    </row>
    <row r="4703" spans="1:4" s="38" customFormat="1" ht="37.5" x14ac:dyDescent="0.2">
      <c r="A4703" s="53">
        <v>415200</v>
      </c>
      <c r="B4703" s="46" t="s">
        <v>461</v>
      </c>
      <c r="C4703" s="88">
        <v>40000</v>
      </c>
      <c r="D4703" s="47">
        <v>0</v>
      </c>
    </row>
    <row r="4704" spans="1:4" s="38" customFormat="1" ht="37.5" x14ac:dyDescent="0.2">
      <c r="A4704" s="53">
        <v>415200</v>
      </c>
      <c r="B4704" s="46" t="s">
        <v>462</v>
      </c>
      <c r="C4704" s="88">
        <v>50000</v>
      </c>
      <c r="D4704" s="47">
        <v>0</v>
      </c>
    </row>
    <row r="4705" spans="1:4" s="38" customFormat="1" ht="39" x14ac:dyDescent="0.2">
      <c r="A4705" s="51">
        <v>416000</v>
      </c>
      <c r="B4705" s="48" t="s">
        <v>201</v>
      </c>
      <c r="C4705" s="89">
        <f t="shared" ref="C4705" si="955">SUM(C4706:C4707)</f>
        <v>325000</v>
      </c>
      <c r="D4705" s="89">
        <f t="shared" ref="D4705" si="956">SUM(D4706:D4707)</f>
        <v>0</v>
      </c>
    </row>
    <row r="4706" spans="1:4" s="38" customFormat="1" x14ac:dyDescent="0.2">
      <c r="A4706" s="53">
        <v>416100</v>
      </c>
      <c r="B4706" s="46" t="s">
        <v>514</v>
      </c>
      <c r="C4706" s="88">
        <v>25000</v>
      </c>
      <c r="D4706" s="47">
        <v>0</v>
      </c>
    </row>
    <row r="4707" spans="1:4" s="38" customFormat="1" x14ac:dyDescent="0.2">
      <c r="A4707" s="53">
        <v>416300</v>
      </c>
      <c r="B4707" s="46" t="s">
        <v>463</v>
      </c>
      <c r="C4707" s="88">
        <v>300000</v>
      </c>
      <c r="D4707" s="47">
        <v>0</v>
      </c>
    </row>
    <row r="4708" spans="1:4" s="38" customFormat="1" ht="19.5" x14ac:dyDescent="0.2">
      <c r="A4708" s="51">
        <v>480000</v>
      </c>
      <c r="B4708" s="48" t="s">
        <v>142</v>
      </c>
      <c r="C4708" s="89">
        <f>C4709+C4713</f>
        <v>1298000</v>
      </c>
      <c r="D4708" s="89">
        <f>D4709+D4713</f>
        <v>0</v>
      </c>
    </row>
    <row r="4709" spans="1:4" s="38" customFormat="1" ht="19.5" x14ac:dyDescent="0.2">
      <c r="A4709" s="51">
        <v>487000</v>
      </c>
      <c r="B4709" s="48" t="s">
        <v>193</v>
      </c>
      <c r="C4709" s="89">
        <f>SUM(C4710:C4712)</f>
        <v>993000</v>
      </c>
      <c r="D4709" s="89">
        <f>SUM(D4710:D4712)</f>
        <v>0</v>
      </c>
    </row>
    <row r="4710" spans="1:4" s="38" customFormat="1" x14ac:dyDescent="0.2">
      <c r="A4710" s="53">
        <v>487300</v>
      </c>
      <c r="B4710" s="46" t="s">
        <v>464</v>
      </c>
      <c r="C4710" s="88">
        <v>43000</v>
      </c>
      <c r="D4710" s="47">
        <v>0</v>
      </c>
    </row>
    <row r="4711" spans="1:4" s="38" customFormat="1" ht="37.5" x14ac:dyDescent="0.2">
      <c r="A4711" s="53">
        <v>487300</v>
      </c>
      <c r="B4711" s="46" t="s">
        <v>465</v>
      </c>
      <c r="C4711" s="88">
        <v>50000</v>
      </c>
      <c r="D4711" s="47">
        <v>0</v>
      </c>
    </row>
    <row r="4712" spans="1:4" s="38" customFormat="1" x14ac:dyDescent="0.2">
      <c r="A4712" s="53">
        <v>487400</v>
      </c>
      <c r="B4712" s="46" t="s">
        <v>722</v>
      </c>
      <c r="C4712" s="88">
        <v>900000</v>
      </c>
      <c r="D4712" s="47">
        <v>0</v>
      </c>
    </row>
    <row r="4713" spans="1:4" s="49" customFormat="1" ht="19.5" x14ac:dyDescent="0.2">
      <c r="A4713" s="51">
        <v>488000</v>
      </c>
      <c r="B4713" s="48" t="s">
        <v>99</v>
      </c>
      <c r="C4713" s="89">
        <f t="shared" ref="C4713" si="957">SUM(C4714:C4716)</f>
        <v>305000</v>
      </c>
      <c r="D4713" s="89">
        <f t="shared" ref="D4713" si="958">SUM(D4714:D4716)</f>
        <v>0</v>
      </c>
    </row>
    <row r="4714" spans="1:4" s="38" customFormat="1" x14ac:dyDescent="0.2">
      <c r="A4714" s="53">
        <v>488100</v>
      </c>
      <c r="B4714" s="46" t="s">
        <v>284</v>
      </c>
      <c r="C4714" s="88">
        <v>250000</v>
      </c>
      <c r="D4714" s="47">
        <v>0</v>
      </c>
    </row>
    <row r="4715" spans="1:4" s="38" customFormat="1" x14ac:dyDescent="0.2">
      <c r="A4715" s="53">
        <v>488100</v>
      </c>
      <c r="B4715" s="46" t="s">
        <v>466</v>
      </c>
      <c r="C4715" s="88">
        <v>15000</v>
      </c>
      <c r="D4715" s="47">
        <v>0</v>
      </c>
    </row>
    <row r="4716" spans="1:4" s="38" customFormat="1" x14ac:dyDescent="0.2">
      <c r="A4716" s="53">
        <v>488100</v>
      </c>
      <c r="B4716" s="46" t="s">
        <v>285</v>
      </c>
      <c r="C4716" s="88">
        <v>40000</v>
      </c>
      <c r="D4716" s="47">
        <v>0</v>
      </c>
    </row>
    <row r="4717" spans="1:4" s="38" customFormat="1" ht="19.5" x14ac:dyDescent="0.2">
      <c r="A4717" s="51">
        <v>510000</v>
      </c>
      <c r="B4717" s="48" t="s">
        <v>146</v>
      </c>
      <c r="C4717" s="89">
        <f>C4718+C4721+0</f>
        <v>11000</v>
      </c>
      <c r="D4717" s="89">
        <f>D4718+D4721+0</f>
        <v>0</v>
      </c>
    </row>
    <row r="4718" spans="1:4" s="38" customFormat="1" ht="19.5" x14ac:dyDescent="0.2">
      <c r="A4718" s="51">
        <v>511000</v>
      </c>
      <c r="B4718" s="48" t="s">
        <v>147</v>
      </c>
      <c r="C4718" s="89">
        <f t="shared" ref="C4718" si="959">SUM(C4719:C4720)</f>
        <v>7000</v>
      </c>
      <c r="D4718" s="89">
        <f t="shared" ref="D4718" si="960">SUM(D4719:D4720)</f>
        <v>0</v>
      </c>
    </row>
    <row r="4719" spans="1:4" s="38" customFormat="1" x14ac:dyDescent="0.2">
      <c r="A4719" s="53">
        <v>511300</v>
      </c>
      <c r="B4719" s="46" t="s">
        <v>150</v>
      </c>
      <c r="C4719" s="88">
        <v>5000</v>
      </c>
      <c r="D4719" s="47">
        <v>0</v>
      </c>
    </row>
    <row r="4720" spans="1:4" s="38" customFormat="1" x14ac:dyDescent="0.2">
      <c r="A4720" s="53">
        <v>511700</v>
      </c>
      <c r="B4720" s="46" t="s">
        <v>153</v>
      </c>
      <c r="C4720" s="88">
        <v>2000</v>
      </c>
      <c r="D4720" s="47">
        <v>0</v>
      </c>
    </row>
    <row r="4721" spans="1:4" s="49" customFormat="1" ht="39" x14ac:dyDescent="0.2">
      <c r="A4721" s="51">
        <v>516000</v>
      </c>
      <c r="B4721" s="48" t="s">
        <v>157</v>
      </c>
      <c r="C4721" s="89">
        <f t="shared" ref="C4721:D4721" si="961">C4722</f>
        <v>4000</v>
      </c>
      <c r="D4721" s="89">
        <f t="shared" si="961"/>
        <v>0</v>
      </c>
    </row>
    <row r="4722" spans="1:4" s="38" customFormat="1" x14ac:dyDescent="0.2">
      <c r="A4722" s="53">
        <v>516100</v>
      </c>
      <c r="B4722" s="46" t="s">
        <v>157</v>
      </c>
      <c r="C4722" s="88">
        <v>4000</v>
      </c>
      <c r="D4722" s="47">
        <v>0</v>
      </c>
    </row>
    <row r="4723" spans="1:4" s="49" customFormat="1" ht="19.5" x14ac:dyDescent="0.2">
      <c r="A4723" s="51">
        <v>630000</v>
      </c>
      <c r="B4723" s="48" t="s">
        <v>184</v>
      </c>
      <c r="C4723" s="89">
        <f>0+C4724</f>
        <v>14000</v>
      </c>
      <c r="D4723" s="89">
        <f>0+D4724</f>
        <v>0</v>
      </c>
    </row>
    <row r="4724" spans="1:4" s="49" customFormat="1" ht="19.5" x14ac:dyDescent="0.2">
      <c r="A4724" s="51">
        <v>638000</v>
      </c>
      <c r="B4724" s="48" t="s">
        <v>121</v>
      </c>
      <c r="C4724" s="89">
        <f t="shared" ref="C4724:D4724" si="962">C4725</f>
        <v>14000</v>
      </c>
      <c r="D4724" s="89">
        <f t="shared" si="962"/>
        <v>0</v>
      </c>
    </row>
    <row r="4725" spans="1:4" s="38" customFormat="1" x14ac:dyDescent="0.2">
      <c r="A4725" s="53">
        <v>638100</v>
      </c>
      <c r="B4725" s="46" t="s">
        <v>189</v>
      </c>
      <c r="C4725" s="88">
        <v>14000</v>
      </c>
      <c r="D4725" s="47">
        <v>0</v>
      </c>
    </row>
    <row r="4726" spans="1:4" s="38" customFormat="1" x14ac:dyDescent="0.2">
      <c r="A4726" s="92"/>
      <c r="B4726" s="85" t="s">
        <v>222</v>
      </c>
      <c r="C4726" s="91">
        <f>C4658+C4708+C4717+C4723</f>
        <v>9785500</v>
      </c>
      <c r="D4726" s="91">
        <f>D4658+D4708+D4717+D4723</f>
        <v>0</v>
      </c>
    </row>
    <row r="4727" spans="1:4" s="38" customFormat="1" x14ac:dyDescent="0.2">
      <c r="A4727" s="50"/>
      <c r="B4727" s="46"/>
      <c r="C4727" s="88"/>
      <c r="D4727" s="88"/>
    </row>
    <row r="4728" spans="1:4" s="38" customFormat="1" x14ac:dyDescent="0.2">
      <c r="A4728" s="50"/>
      <c r="B4728" s="46"/>
      <c r="C4728" s="88"/>
      <c r="D4728" s="88"/>
    </row>
    <row r="4729" spans="1:4" s="49" customFormat="1" ht="19.5" x14ac:dyDescent="0.2">
      <c r="A4729" s="122" t="s">
        <v>1</v>
      </c>
      <c r="B4729" s="48" t="s">
        <v>270</v>
      </c>
      <c r="C4729" s="88"/>
      <c r="D4729" s="88"/>
    </row>
    <row r="4730" spans="1:4" s="38" customFormat="1" x14ac:dyDescent="0.2">
      <c r="A4730" s="53" t="s">
        <v>1</v>
      </c>
      <c r="B4730" s="46" t="s">
        <v>59</v>
      </c>
      <c r="C4730" s="88">
        <v>8182900</v>
      </c>
      <c r="D4730" s="88">
        <v>0</v>
      </c>
    </row>
    <row r="4731" spans="1:4" s="38" customFormat="1" x14ac:dyDescent="0.2">
      <c r="A4731" s="92"/>
      <c r="B4731" s="85" t="s">
        <v>222</v>
      </c>
      <c r="C4731" s="91">
        <f t="shared" ref="C4731" si="963">SUM(C4730:C4730)</f>
        <v>8182900</v>
      </c>
      <c r="D4731" s="91">
        <f t="shared" ref="D4731" si="964">SUM(D4730:D4730)</f>
        <v>0</v>
      </c>
    </row>
    <row r="4732" spans="1:4" s="38" customFormat="1" x14ac:dyDescent="0.2">
      <c r="A4732" s="50"/>
      <c r="B4732" s="46"/>
      <c r="C4732" s="88"/>
      <c r="D4732" s="88"/>
    </row>
    <row r="4733" spans="1:4" s="38" customFormat="1" x14ac:dyDescent="0.2">
      <c r="A4733" s="55"/>
      <c r="B4733" s="34"/>
      <c r="C4733" s="88"/>
      <c r="D4733" s="88"/>
    </row>
    <row r="4734" spans="1:4" s="38" customFormat="1" ht="19.5" x14ac:dyDescent="0.2">
      <c r="A4734" s="50" t="s">
        <v>723</v>
      </c>
      <c r="B4734" s="48"/>
      <c r="C4734" s="88"/>
      <c r="D4734" s="88"/>
    </row>
    <row r="4735" spans="1:4" s="38" customFormat="1" ht="19.5" x14ac:dyDescent="0.2">
      <c r="A4735" s="50" t="s">
        <v>234</v>
      </c>
      <c r="B4735" s="48"/>
      <c r="C4735" s="88"/>
      <c r="D4735" s="88"/>
    </row>
    <row r="4736" spans="1:4" s="38" customFormat="1" ht="19.5" x14ac:dyDescent="0.2">
      <c r="A4736" s="50" t="s">
        <v>331</v>
      </c>
      <c r="B4736" s="48"/>
      <c r="C4736" s="88"/>
      <c r="D4736" s="88"/>
    </row>
    <row r="4737" spans="1:4" s="38" customFormat="1" ht="19.5" x14ac:dyDescent="0.2">
      <c r="A4737" s="50" t="s">
        <v>724</v>
      </c>
      <c r="B4737" s="48"/>
      <c r="C4737" s="88"/>
      <c r="D4737" s="88"/>
    </row>
    <row r="4738" spans="1:4" s="38" customFormat="1" x14ac:dyDescent="0.2">
      <c r="A4738" s="57"/>
      <c r="B4738" s="41"/>
      <c r="C4738" s="88"/>
      <c r="D4738" s="88"/>
    </row>
    <row r="4739" spans="1:4" s="38" customFormat="1" ht="19.5" x14ac:dyDescent="0.2">
      <c r="A4739" s="51">
        <v>410000</v>
      </c>
      <c r="B4739" s="43" t="s">
        <v>83</v>
      </c>
      <c r="C4739" s="89">
        <f>C4740+C4744+0+C4746</f>
        <v>10713500</v>
      </c>
      <c r="D4739" s="89">
        <f>D4740+D4744+0+D4746</f>
        <v>147500000</v>
      </c>
    </row>
    <row r="4740" spans="1:4" s="38" customFormat="1" ht="19.5" x14ac:dyDescent="0.2">
      <c r="A4740" s="51">
        <v>412000</v>
      </c>
      <c r="B4740" s="48" t="s">
        <v>199</v>
      </c>
      <c r="C4740" s="89">
        <f>SUM(C4741:C4743)</f>
        <v>5628500</v>
      </c>
      <c r="D4740" s="89">
        <f>SUM(D4741:D4743)</f>
        <v>0</v>
      </c>
    </row>
    <row r="4741" spans="1:4" s="38" customFormat="1" x14ac:dyDescent="0.2">
      <c r="A4741" s="53">
        <v>412700</v>
      </c>
      <c r="B4741" s="46" t="s">
        <v>196</v>
      </c>
      <c r="C4741" s="88">
        <v>825200</v>
      </c>
      <c r="D4741" s="47">
        <v>0</v>
      </c>
    </row>
    <row r="4742" spans="1:4" s="38" customFormat="1" ht="56.25" x14ac:dyDescent="0.2">
      <c r="A4742" s="53">
        <v>412700</v>
      </c>
      <c r="B4742" s="46" t="s">
        <v>725</v>
      </c>
      <c r="C4742" s="88">
        <v>4788300</v>
      </c>
      <c r="D4742" s="47">
        <v>0</v>
      </c>
    </row>
    <row r="4743" spans="1:4" s="38" customFormat="1" ht="37.5" x14ac:dyDescent="0.2">
      <c r="A4743" s="53">
        <v>412900</v>
      </c>
      <c r="B4743" s="46" t="s">
        <v>726</v>
      </c>
      <c r="C4743" s="88">
        <v>15000</v>
      </c>
      <c r="D4743" s="47">
        <v>0</v>
      </c>
    </row>
    <row r="4744" spans="1:4" s="38" customFormat="1" ht="19.5" x14ac:dyDescent="0.2">
      <c r="A4744" s="51">
        <v>415000</v>
      </c>
      <c r="B4744" s="48" t="s">
        <v>47</v>
      </c>
      <c r="C4744" s="89">
        <f>SUM(C4745:C4745)</f>
        <v>85000</v>
      </c>
      <c r="D4744" s="89">
        <f>SUM(D4745:D4745)</f>
        <v>147500000</v>
      </c>
    </row>
    <row r="4745" spans="1:4" s="38" customFormat="1" x14ac:dyDescent="0.2">
      <c r="A4745" s="53">
        <v>415200</v>
      </c>
      <c r="B4745" s="46" t="s">
        <v>63</v>
      </c>
      <c r="C4745" s="88">
        <v>85000</v>
      </c>
      <c r="D4745" s="88">
        <v>147500000</v>
      </c>
    </row>
    <row r="4746" spans="1:4" s="49" customFormat="1" ht="19.5" x14ac:dyDescent="0.2">
      <c r="A4746" s="51">
        <v>419000</v>
      </c>
      <c r="B4746" s="48" t="s">
        <v>204</v>
      </c>
      <c r="C4746" s="89">
        <f t="shared" ref="C4746:D4746" si="965">C4747</f>
        <v>5000000</v>
      </c>
      <c r="D4746" s="89">
        <f t="shared" si="965"/>
        <v>0</v>
      </c>
    </row>
    <row r="4747" spans="1:4" s="38" customFormat="1" x14ac:dyDescent="0.2">
      <c r="A4747" s="53">
        <v>419100</v>
      </c>
      <c r="B4747" s="46" t="s">
        <v>204</v>
      </c>
      <c r="C4747" s="88">
        <v>5000000</v>
      </c>
      <c r="D4747" s="47">
        <v>0</v>
      </c>
    </row>
    <row r="4748" spans="1:4" s="38" customFormat="1" ht="19.5" x14ac:dyDescent="0.2">
      <c r="A4748" s="51">
        <v>480000</v>
      </c>
      <c r="B4748" s="48" t="s">
        <v>142</v>
      </c>
      <c r="C4748" s="89">
        <f>C4749+C4756</f>
        <v>1935500</v>
      </c>
      <c r="D4748" s="89">
        <f>D4749+D4756</f>
        <v>0</v>
      </c>
    </row>
    <row r="4749" spans="1:4" s="38" customFormat="1" ht="19.5" x14ac:dyDescent="0.2">
      <c r="A4749" s="51">
        <v>487000</v>
      </c>
      <c r="B4749" s="48" t="s">
        <v>193</v>
      </c>
      <c r="C4749" s="89">
        <f>SUM(C4750:C4755)</f>
        <v>1925500</v>
      </c>
      <c r="D4749" s="89">
        <f>SUM(D4750:D4755)</f>
        <v>0</v>
      </c>
    </row>
    <row r="4750" spans="1:4" s="38" customFormat="1" x14ac:dyDescent="0.2">
      <c r="A4750" s="121">
        <v>487100</v>
      </c>
      <c r="B4750" s="100" t="s">
        <v>467</v>
      </c>
      <c r="C4750" s="88">
        <v>35500</v>
      </c>
      <c r="D4750" s="47">
        <v>0</v>
      </c>
    </row>
    <row r="4751" spans="1:4" s="38" customFormat="1" ht="37.5" x14ac:dyDescent="0.2">
      <c r="A4751" s="121">
        <v>487100</v>
      </c>
      <c r="B4751" s="100" t="s">
        <v>468</v>
      </c>
      <c r="C4751" s="88">
        <v>160000</v>
      </c>
      <c r="D4751" s="47">
        <v>0</v>
      </c>
    </row>
    <row r="4752" spans="1:4" s="38" customFormat="1" x14ac:dyDescent="0.2">
      <c r="A4752" s="121">
        <v>487100</v>
      </c>
      <c r="B4752" s="100" t="s">
        <v>469</v>
      </c>
      <c r="C4752" s="88">
        <v>30000</v>
      </c>
      <c r="D4752" s="47">
        <v>0</v>
      </c>
    </row>
    <row r="4753" spans="1:4" s="38" customFormat="1" x14ac:dyDescent="0.2">
      <c r="A4753" s="121">
        <v>487300</v>
      </c>
      <c r="B4753" s="100" t="s">
        <v>143</v>
      </c>
      <c r="C4753" s="88">
        <v>0</v>
      </c>
      <c r="D4753" s="47">
        <v>0</v>
      </c>
    </row>
    <row r="4754" spans="1:4" s="38" customFormat="1" ht="37.5" x14ac:dyDescent="0.2">
      <c r="A4754" s="121">
        <v>487300</v>
      </c>
      <c r="B4754" s="100" t="s">
        <v>470</v>
      </c>
      <c r="C4754" s="88">
        <v>300000</v>
      </c>
      <c r="D4754" s="47">
        <v>0</v>
      </c>
    </row>
    <row r="4755" spans="1:4" s="38" customFormat="1" ht="37.5" x14ac:dyDescent="0.2">
      <c r="A4755" s="121">
        <v>487400</v>
      </c>
      <c r="B4755" s="100" t="s">
        <v>471</v>
      </c>
      <c r="C4755" s="88">
        <v>1400000</v>
      </c>
      <c r="D4755" s="47">
        <v>0</v>
      </c>
    </row>
    <row r="4756" spans="1:4" s="49" customFormat="1" ht="19.5" x14ac:dyDescent="0.2">
      <c r="A4756" s="51">
        <v>488000</v>
      </c>
      <c r="B4756" s="48" t="s">
        <v>99</v>
      </c>
      <c r="C4756" s="89">
        <f>C4757+0+0+C4758</f>
        <v>10000</v>
      </c>
      <c r="D4756" s="89">
        <f>D4757+0+0+D4758</f>
        <v>0</v>
      </c>
    </row>
    <row r="4757" spans="1:4" s="38" customFormat="1" x14ac:dyDescent="0.2">
      <c r="A4757" s="53">
        <v>488100</v>
      </c>
      <c r="B4757" s="46" t="s">
        <v>472</v>
      </c>
      <c r="C4757" s="88">
        <v>10000</v>
      </c>
      <c r="D4757" s="47">
        <v>0</v>
      </c>
    </row>
    <row r="4758" spans="1:4" s="38" customFormat="1" ht="37.5" x14ac:dyDescent="0.2">
      <c r="A4758" s="53">
        <v>488100</v>
      </c>
      <c r="B4758" s="46" t="s">
        <v>727</v>
      </c>
      <c r="C4758" s="88">
        <v>0</v>
      </c>
      <c r="D4758" s="47">
        <v>0</v>
      </c>
    </row>
    <row r="4759" spans="1:4" s="38" customFormat="1" ht="19.5" x14ac:dyDescent="0.2">
      <c r="A4759" s="51">
        <v>510000</v>
      </c>
      <c r="B4759" s="48" t="s">
        <v>146</v>
      </c>
      <c r="C4759" s="89">
        <f t="shared" ref="C4759:D4759" si="966">C4760</f>
        <v>190000</v>
      </c>
      <c r="D4759" s="89">
        <f t="shared" si="966"/>
        <v>0</v>
      </c>
    </row>
    <row r="4760" spans="1:4" s="38" customFormat="1" ht="19.5" x14ac:dyDescent="0.2">
      <c r="A4760" s="51">
        <v>511000</v>
      </c>
      <c r="B4760" s="48" t="s">
        <v>147</v>
      </c>
      <c r="C4760" s="89">
        <f>SUM(C4761:C4761)</f>
        <v>190000</v>
      </c>
      <c r="D4760" s="89">
        <f>SUM(D4761:D4761)</f>
        <v>0</v>
      </c>
    </row>
    <row r="4761" spans="1:4" s="38" customFormat="1" x14ac:dyDescent="0.2">
      <c r="A4761" s="53">
        <v>511100</v>
      </c>
      <c r="B4761" s="46" t="s">
        <v>148</v>
      </c>
      <c r="C4761" s="88">
        <v>190000</v>
      </c>
      <c r="D4761" s="47">
        <v>0</v>
      </c>
    </row>
    <row r="4762" spans="1:4" s="49" customFormat="1" ht="19.5" x14ac:dyDescent="0.2">
      <c r="A4762" s="51">
        <v>610000</v>
      </c>
      <c r="B4762" s="48" t="s">
        <v>165</v>
      </c>
      <c r="C4762" s="89">
        <f t="shared" ref="C4762" si="967">C4763+C4766</f>
        <v>300500</v>
      </c>
      <c r="D4762" s="89">
        <f t="shared" ref="D4762" si="968">D4763+D4766</f>
        <v>0</v>
      </c>
    </row>
    <row r="4763" spans="1:4" s="49" customFormat="1" ht="19.5" x14ac:dyDescent="0.2">
      <c r="A4763" s="51">
        <v>611000</v>
      </c>
      <c r="B4763" s="48" t="s">
        <v>110</v>
      </c>
      <c r="C4763" s="89">
        <f t="shared" ref="C4763" si="969">C4764+C4765</f>
        <v>500</v>
      </c>
      <c r="D4763" s="89">
        <f t="shared" ref="D4763" si="970">D4764+D4765</f>
        <v>0</v>
      </c>
    </row>
    <row r="4764" spans="1:4" s="38" customFormat="1" x14ac:dyDescent="0.2">
      <c r="A4764" s="53">
        <v>611100</v>
      </c>
      <c r="B4764" s="46" t="s">
        <v>166</v>
      </c>
      <c r="C4764" s="88">
        <v>500</v>
      </c>
      <c r="D4764" s="47">
        <v>0</v>
      </c>
    </row>
    <row r="4765" spans="1:4" s="38" customFormat="1" x14ac:dyDescent="0.2">
      <c r="A4765" s="53">
        <v>611200</v>
      </c>
      <c r="B4765" s="46" t="s">
        <v>216</v>
      </c>
      <c r="C4765" s="88">
        <v>0</v>
      </c>
      <c r="D4765" s="47">
        <v>0</v>
      </c>
    </row>
    <row r="4766" spans="1:4" s="49" customFormat="1" ht="39" x14ac:dyDescent="0.2">
      <c r="A4766" s="51">
        <v>618000</v>
      </c>
      <c r="B4766" s="48" t="s">
        <v>111</v>
      </c>
      <c r="C4766" s="89">
        <f>C4767+0</f>
        <v>300000</v>
      </c>
      <c r="D4766" s="89">
        <f>D4767+0</f>
        <v>0</v>
      </c>
    </row>
    <row r="4767" spans="1:4" s="38" customFormat="1" ht="37.5" x14ac:dyDescent="0.2">
      <c r="A4767" s="53">
        <v>618100</v>
      </c>
      <c r="B4767" s="46" t="s">
        <v>168</v>
      </c>
      <c r="C4767" s="88">
        <v>300000</v>
      </c>
      <c r="D4767" s="47">
        <v>0</v>
      </c>
    </row>
    <row r="4768" spans="1:4" s="38" customFormat="1" ht="19.5" x14ac:dyDescent="0.2">
      <c r="A4768" s="51">
        <v>630000</v>
      </c>
      <c r="B4768" s="48" t="s">
        <v>312</v>
      </c>
      <c r="C4768" s="89">
        <f>C4769+C4774</f>
        <v>20203100</v>
      </c>
      <c r="D4768" s="89">
        <f>D4769+D4774</f>
        <v>0</v>
      </c>
    </row>
    <row r="4769" spans="1:4" s="38" customFormat="1" ht="19.5" x14ac:dyDescent="0.2">
      <c r="A4769" s="51">
        <v>631000</v>
      </c>
      <c r="B4769" s="48" t="s">
        <v>120</v>
      </c>
      <c r="C4769" s="89">
        <f>SUM(C4770:C4773)</f>
        <v>6754500</v>
      </c>
      <c r="D4769" s="89">
        <f>SUM(D4770:D4773)</f>
        <v>0</v>
      </c>
    </row>
    <row r="4770" spans="1:4" s="38" customFormat="1" x14ac:dyDescent="0.2">
      <c r="A4770" s="53">
        <v>631900</v>
      </c>
      <c r="B4770" s="46" t="s">
        <v>473</v>
      </c>
      <c r="C4770" s="88">
        <v>20000</v>
      </c>
      <c r="D4770" s="47">
        <v>0</v>
      </c>
    </row>
    <row r="4771" spans="1:4" s="38" customFormat="1" x14ac:dyDescent="0.2">
      <c r="A4771" s="53">
        <v>631900</v>
      </c>
      <c r="B4771" s="46" t="s">
        <v>474</v>
      </c>
      <c r="C4771" s="88">
        <v>2000000</v>
      </c>
      <c r="D4771" s="47">
        <v>0</v>
      </c>
    </row>
    <row r="4772" spans="1:4" s="38" customFormat="1" x14ac:dyDescent="0.2">
      <c r="A4772" s="53">
        <v>631900</v>
      </c>
      <c r="B4772" s="46" t="s">
        <v>355</v>
      </c>
      <c r="C4772" s="88">
        <v>4400000</v>
      </c>
      <c r="D4772" s="47">
        <v>0</v>
      </c>
    </row>
    <row r="4773" spans="1:4" s="38" customFormat="1" ht="37.5" x14ac:dyDescent="0.2">
      <c r="A4773" s="53">
        <v>631900</v>
      </c>
      <c r="B4773" s="46" t="s">
        <v>728</v>
      </c>
      <c r="C4773" s="88">
        <v>334500</v>
      </c>
      <c r="D4773" s="47">
        <v>0</v>
      </c>
    </row>
    <row r="4774" spans="1:4" s="49" customFormat="1" ht="19.5" x14ac:dyDescent="0.2">
      <c r="A4774" s="51">
        <v>638000</v>
      </c>
      <c r="B4774" s="48" t="s">
        <v>121</v>
      </c>
      <c r="C4774" s="89">
        <f>C4775+C4776+C4777</f>
        <v>13448600</v>
      </c>
      <c r="D4774" s="89">
        <f t="shared" ref="D4774" si="971">D4775+D4776+D4777</f>
        <v>0</v>
      </c>
    </row>
    <row r="4775" spans="1:4" s="38" customFormat="1" ht="40.5" customHeight="1" x14ac:dyDescent="0.2">
      <c r="A4775" s="53">
        <v>638100</v>
      </c>
      <c r="B4775" s="46" t="s">
        <v>189</v>
      </c>
      <c r="C4775" s="88">
        <v>3447600</v>
      </c>
      <c r="D4775" s="47">
        <v>0</v>
      </c>
    </row>
    <row r="4776" spans="1:4" s="38" customFormat="1" ht="37.5" x14ac:dyDescent="0.2">
      <c r="A4776" s="53">
        <v>638200</v>
      </c>
      <c r="B4776" s="46" t="s">
        <v>190</v>
      </c>
      <c r="C4776" s="88">
        <v>1000</v>
      </c>
      <c r="D4776" s="47">
        <v>0</v>
      </c>
    </row>
    <row r="4777" spans="1:4" s="38" customFormat="1" ht="37.5" x14ac:dyDescent="0.2">
      <c r="A4777" s="53">
        <v>638200</v>
      </c>
      <c r="B4777" s="46" t="s">
        <v>475</v>
      </c>
      <c r="C4777" s="88">
        <v>10000000</v>
      </c>
      <c r="D4777" s="47">
        <v>0</v>
      </c>
    </row>
    <row r="4778" spans="1:4" s="38" customFormat="1" ht="19.5" x14ac:dyDescent="0.2">
      <c r="A4778" s="55"/>
      <c r="B4778" s="48" t="s">
        <v>729</v>
      </c>
      <c r="C4778" s="89">
        <f>C4739+C4748+C4759+C4768+C4762</f>
        <v>33342600</v>
      </c>
      <c r="D4778" s="89">
        <f>D4739+D4748+D4759+D4768+D4762</f>
        <v>147500000</v>
      </c>
    </row>
    <row r="4779" spans="1:4" s="38" customFormat="1" x14ac:dyDescent="0.2">
      <c r="A4779" s="57"/>
      <c r="B4779" s="41"/>
      <c r="C4779" s="88"/>
      <c r="D4779" s="88"/>
    </row>
    <row r="4780" spans="1:4" s="38" customFormat="1" ht="19.5" x14ac:dyDescent="0.2">
      <c r="A4780" s="50" t="s">
        <v>730</v>
      </c>
      <c r="B4780" s="48"/>
      <c r="C4780" s="88"/>
      <c r="D4780" s="88"/>
    </row>
    <row r="4781" spans="1:4" s="38" customFormat="1" ht="19.5" x14ac:dyDescent="0.2">
      <c r="A4781" s="50" t="s">
        <v>234</v>
      </c>
      <c r="B4781" s="48"/>
      <c r="C4781" s="88"/>
      <c r="D4781" s="88"/>
    </row>
    <row r="4782" spans="1:4" s="38" customFormat="1" ht="19.5" x14ac:dyDescent="0.2">
      <c r="A4782" s="50" t="s">
        <v>331</v>
      </c>
      <c r="B4782" s="48"/>
      <c r="C4782" s="88"/>
      <c r="D4782" s="88"/>
    </row>
    <row r="4783" spans="1:4" s="38" customFormat="1" ht="19.5" x14ac:dyDescent="0.2">
      <c r="A4783" s="50" t="s">
        <v>731</v>
      </c>
      <c r="B4783" s="48"/>
      <c r="C4783" s="88"/>
      <c r="D4783" s="88"/>
    </row>
    <row r="4784" spans="1:4" s="38" customFormat="1" x14ac:dyDescent="0.2">
      <c r="A4784" s="57"/>
      <c r="B4784" s="41"/>
      <c r="C4784" s="88"/>
      <c r="D4784" s="88"/>
    </row>
    <row r="4785" spans="1:4" s="38" customFormat="1" ht="19.5" x14ac:dyDescent="0.2">
      <c r="A4785" s="51">
        <v>410000</v>
      </c>
      <c r="B4785" s="43" t="s">
        <v>83</v>
      </c>
      <c r="C4785" s="89">
        <f>C4786+C4791</f>
        <v>40097500.000000045</v>
      </c>
      <c r="D4785" s="89">
        <f>D4786+D4791</f>
        <v>0</v>
      </c>
    </row>
    <row r="4786" spans="1:4" s="38" customFormat="1" ht="19.5" x14ac:dyDescent="0.2">
      <c r="A4786" s="51">
        <v>413000</v>
      </c>
      <c r="B4786" s="48" t="s">
        <v>200</v>
      </c>
      <c r="C4786" s="82">
        <f>SUM(C4787:C4790)</f>
        <v>39791600.000000045</v>
      </c>
      <c r="D4786" s="82">
        <f>SUM(D4787:D4790)</f>
        <v>0</v>
      </c>
    </row>
    <row r="4787" spans="1:4" s="38" customFormat="1" ht="37.5" x14ac:dyDescent="0.2">
      <c r="A4787" s="53">
        <v>413100</v>
      </c>
      <c r="B4787" s="46" t="s">
        <v>515</v>
      </c>
      <c r="C4787" s="88">
        <v>31298200.000000045</v>
      </c>
      <c r="D4787" s="47">
        <v>0</v>
      </c>
    </row>
    <row r="4788" spans="1:4" s="38" customFormat="1" ht="37.5" x14ac:dyDescent="0.2">
      <c r="A4788" s="53">
        <v>413100</v>
      </c>
      <c r="B4788" s="46" t="s">
        <v>732</v>
      </c>
      <c r="C4788" s="88">
        <v>3063900.0000000005</v>
      </c>
      <c r="D4788" s="47">
        <v>0</v>
      </c>
    </row>
    <row r="4789" spans="1:4" s="38" customFormat="1" x14ac:dyDescent="0.2">
      <c r="A4789" s="53">
        <v>413100</v>
      </c>
      <c r="B4789" s="46" t="s">
        <v>300</v>
      </c>
      <c r="C4789" s="88">
        <v>118099.99999999991</v>
      </c>
      <c r="D4789" s="47">
        <v>0</v>
      </c>
    </row>
    <row r="4790" spans="1:4" s="38" customFormat="1" x14ac:dyDescent="0.2">
      <c r="A4790" s="53">
        <v>413300</v>
      </c>
      <c r="B4790" s="46" t="s">
        <v>301</v>
      </c>
      <c r="C4790" s="88">
        <v>5311399.9999999972</v>
      </c>
      <c r="D4790" s="47">
        <v>0</v>
      </c>
    </row>
    <row r="4791" spans="1:4" s="49" customFormat="1" ht="19.5" x14ac:dyDescent="0.2">
      <c r="A4791" s="51">
        <v>419000</v>
      </c>
      <c r="B4791" s="48" t="s">
        <v>204</v>
      </c>
      <c r="C4791" s="89">
        <f t="shared" ref="C4791:D4791" si="972">C4792</f>
        <v>305900</v>
      </c>
      <c r="D4791" s="89">
        <f t="shared" si="972"/>
        <v>0</v>
      </c>
    </row>
    <row r="4792" spans="1:4" s="38" customFormat="1" x14ac:dyDescent="0.2">
      <c r="A4792" s="53">
        <v>419100</v>
      </c>
      <c r="B4792" s="46" t="s">
        <v>204</v>
      </c>
      <c r="C4792" s="88">
        <v>305900</v>
      </c>
      <c r="D4792" s="47">
        <v>0</v>
      </c>
    </row>
    <row r="4793" spans="1:4" s="38" customFormat="1" ht="19.5" x14ac:dyDescent="0.2">
      <c r="A4793" s="51">
        <v>620000</v>
      </c>
      <c r="B4793" s="48" t="s">
        <v>173</v>
      </c>
      <c r="C4793" s="89">
        <f t="shared" ref="C4793:D4793" si="973">C4794</f>
        <v>231679700</v>
      </c>
      <c r="D4793" s="89">
        <f t="shared" si="973"/>
        <v>0</v>
      </c>
    </row>
    <row r="4794" spans="1:4" s="38" customFormat="1" ht="19.5" x14ac:dyDescent="0.2">
      <c r="A4794" s="51">
        <v>621000</v>
      </c>
      <c r="B4794" s="48" t="s">
        <v>115</v>
      </c>
      <c r="C4794" s="89">
        <f>SUM(C4795:C4800)</f>
        <v>231679700</v>
      </c>
      <c r="D4794" s="89">
        <f>SUM(D4795:D4800)</f>
        <v>0</v>
      </c>
    </row>
    <row r="4795" spans="1:4" s="38" customFormat="1" x14ac:dyDescent="0.2">
      <c r="A4795" s="53">
        <v>621100</v>
      </c>
      <c r="B4795" s="46" t="s">
        <v>476</v>
      </c>
      <c r="C4795" s="88">
        <v>128622500</v>
      </c>
      <c r="D4795" s="47">
        <v>0</v>
      </c>
    </row>
    <row r="4796" spans="1:4" s="38" customFormat="1" ht="37.5" x14ac:dyDescent="0.2">
      <c r="A4796" s="53">
        <v>621100</v>
      </c>
      <c r="B4796" s="46" t="s">
        <v>733</v>
      </c>
      <c r="C4796" s="88">
        <v>42537899.999999993</v>
      </c>
      <c r="D4796" s="47">
        <v>0</v>
      </c>
    </row>
    <row r="4797" spans="1:4" s="38" customFormat="1" x14ac:dyDescent="0.2">
      <c r="A4797" s="121">
        <v>621100</v>
      </c>
      <c r="B4797" s="100" t="s">
        <v>477</v>
      </c>
      <c r="C4797" s="88">
        <v>0</v>
      </c>
      <c r="D4797" s="47">
        <v>0</v>
      </c>
    </row>
    <row r="4798" spans="1:4" s="38" customFormat="1" x14ac:dyDescent="0.2">
      <c r="A4798" s="121">
        <v>621300</v>
      </c>
      <c r="B4798" s="100" t="s">
        <v>478</v>
      </c>
      <c r="C4798" s="88">
        <v>51407199.999999993</v>
      </c>
      <c r="D4798" s="47">
        <v>0</v>
      </c>
    </row>
    <row r="4799" spans="1:4" s="38" customFormat="1" ht="37.5" x14ac:dyDescent="0.2">
      <c r="A4799" s="53">
        <v>621900</v>
      </c>
      <c r="B4799" s="46" t="s">
        <v>734</v>
      </c>
      <c r="C4799" s="88">
        <v>9112100</v>
      </c>
      <c r="D4799" s="47">
        <v>0</v>
      </c>
    </row>
    <row r="4800" spans="1:4" s="38" customFormat="1" x14ac:dyDescent="0.2">
      <c r="A4800" s="53">
        <v>621900</v>
      </c>
      <c r="B4800" s="46" t="s">
        <v>177</v>
      </c>
      <c r="C4800" s="88">
        <v>0</v>
      </c>
      <c r="D4800" s="47">
        <v>0</v>
      </c>
    </row>
    <row r="4801" spans="1:4" s="49" customFormat="1" ht="19.5" x14ac:dyDescent="0.2">
      <c r="A4801" s="51">
        <v>630000</v>
      </c>
      <c r="B4801" s="48" t="s">
        <v>312</v>
      </c>
      <c r="C4801" s="89">
        <f t="shared" ref="C4801:D4801" si="974">C4802</f>
        <v>679600</v>
      </c>
      <c r="D4801" s="89">
        <f t="shared" si="974"/>
        <v>0</v>
      </c>
    </row>
    <row r="4802" spans="1:4" s="49" customFormat="1" ht="19.5" x14ac:dyDescent="0.2">
      <c r="A4802" s="51">
        <v>631000</v>
      </c>
      <c r="B4802" s="48" t="s">
        <v>120</v>
      </c>
      <c r="C4802" s="89">
        <f>C4803+C4804+0</f>
        <v>679600</v>
      </c>
      <c r="D4802" s="89">
        <f>D4803+D4804+0</f>
        <v>0</v>
      </c>
    </row>
    <row r="4803" spans="1:4" s="38" customFormat="1" x14ac:dyDescent="0.2">
      <c r="A4803" s="53">
        <v>631900</v>
      </c>
      <c r="B4803" s="46" t="s">
        <v>479</v>
      </c>
      <c r="C4803" s="88">
        <v>679600</v>
      </c>
      <c r="D4803" s="47">
        <v>0</v>
      </c>
    </row>
    <row r="4804" spans="1:4" s="38" customFormat="1" x14ac:dyDescent="0.2">
      <c r="A4804" s="53">
        <v>631900</v>
      </c>
      <c r="B4804" s="46" t="s">
        <v>355</v>
      </c>
      <c r="C4804" s="88">
        <v>0</v>
      </c>
      <c r="D4804" s="47">
        <v>0</v>
      </c>
    </row>
    <row r="4805" spans="1:4" s="38" customFormat="1" ht="19.5" x14ac:dyDescent="0.2">
      <c r="A4805" s="50"/>
      <c r="B4805" s="48" t="s">
        <v>735</v>
      </c>
      <c r="C4805" s="89">
        <f>C4785+C4793+C4801</f>
        <v>272456800.00000006</v>
      </c>
      <c r="D4805" s="89">
        <f>D4785+D4793+D4801</f>
        <v>0</v>
      </c>
    </row>
    <row r="4806" spans="1:4" s="38" customFormat="1" x14ac:dyDescent="0.2">
      <c r="A4806" s="55"/>
      <c r="B4806" s="34"/>
      <c r="C4806" s="88"/>
      <c r="D4806" s="88"/>
    </row>
    <row r="4807" spans="1:4" s="38" customFormat="1" ht="19.5" x14ac:dyDescent="0.2">
      <c r="A4807" s="50" t="s">
        <v>736</v>
      </c>
      <c r="B4807" s="48"/>
      <c r="C4807" s="88"/>
      <c r="D4807" s="88"/>
    </row>
    <row r="4808" spans="1:4" s="38" customFormat="1" ht="19.5" x14ac:dyDescent="0.2">
      <c r="A4808" s="50" t="s">
        <v>234</v>
      </c>
      <c r="B4808" s="48"/>
      <c r="C4808" s="88"/>
      <c r="D4808" s="88"/>
    </row>
    <row r="4809" spans="1:4" s="38" customFormat="1" ht="19.5" x14ac:dyDescent="0.2">
      <c r="A4809" s="50" t="s">
        <v>331</v>
      </c>
      <c r="B4809" s="48"/>
      <c r="C4809" s="88"/>
      <c r="D4809" s="88"/>
    </row>
    <row r="4810" spans="1:4" s="38" customFormat="1" ht="19.5" x14ac:dyDescent="0.2">
      <c r="A4810" s="50" t="s">
        <v>517</v>
      </c>
      <c r="B4810" s="48"/>
      <c r="C4810" s="88"/>
      <c r="D4810" s="88"/>
    </row>
    <row r="4811" spans="1:4" s="38" customFormat="1" x14ac:dyDescent="0.2">
      <c r="A4811" s="57"/>
      <c r="B4811" s="41"/>
      <c r="C4811" s="88"/>
      <c r="D4811" s="88"/>
    </row>
    <row r="4812" spans="1:4" s="38" customFormat="1" ht="19.5" x14ac:dyDescent="0.2">
      <c r="A4812" s="51">
        <v>410000</v>
      </c>
      <c r="B4812" s="43" t="s">
        <v>83</v>
      </c>
      <c r="C4812" s="89">
        <f t="shared" ref="C4812:D4812" si="975">C4813</f>
        <v>96282200</v>
      </c>
      <c r="D4812" s="89">
        <f t="shared" si="975"/>
        <v>0</v>
      </c>
    </row>
    <row r="4813" spans="1:4" s="38" customFormat="1" ht="19.5" x14ac:dyDescent="0.2">
      <c r="A4813" s="51">
        <v>413000</v>
      </c>
      <c r="B4813" s="48" t="s">
        <v>200</v>
      </c>
      <c r="C4813" s="89">
        <f t="shared" ref="C4813" si="976">SUM(C4814:C4817)</f>
        <v>96282200</v>
      </c>
      <c r="D4813" s="89">
        <f t="shared" ref="D4813" si="977">SUM(D4814:D4817)</f>
        <v>0</v>
      </c>
    </row>
    <row r="4814" spans="1:4" s="38" customFormat="1" x14ac:dyDescent="0.2">
      <c r="A4814" s="53">
        <v>413100</v>
      </c>
      <c r="B4814" s="46" t="s">
        <v>302</v>
      </c>
      <c r="C4814" s="88">
        <v>59662700</v>
      </c>
      <c r="D4814" s="47">
        <v>0</v>
      </c>
    </row>
    <row r="4815" spans="1:4" s="38" customFormat="1" x14ac:dyDescent="0.2">
      <c r="A4815" s="53">
        <v>413400</v>
      </c>
      <c r="B4815" s="46" t="s">
        <v>94</v>
      </c>
      <c r="C4815" s="88">
        <v>34598300</v>
      </c>
      <c r="D4815" s="47">
        <v>0</v>
      </c>
    </row>
    <row r="4816" spans="1:4" s="38" customFormat="1" x14ac:dyDescent="0.2">
      <c r="A4816" s="53">
        <v>413700</v>
      </c>
      <c r="B4816" s="46" t="s">
        <v>211</v>
      </c>
      <c r="C4816" s="88">
        <v>2021200</v>
      </c>
      <c r="D4816" s="47">
        <v>0</v>
      </c>
    </row>
    <row r="4817" spans="1:4" s="38" customFormat="1" x14ac:dyDescent="0.2">
      <c r="A4817" s="53">
        <v>413900</v>
      </c>
      <c r="B4817" s="46" t="s">
        <v>95</v>
      </c>
      <c r="C4817" s="88">
        <v>0</v>
      </c>
      <c r="D4817" s="47">
        <v>0</v>
      </c>
    </row>
    <row r="4818" spans="1:4" s="49" customFormat="1" ht="19.5" x14ac:dyDescent="0.2">
      <c r="A4818" s="51">
        <v>480000</v>
      </c>
      <c r="B4818" s="48" t="s">
        <v>142</v>
      </c>
      <c r="C4818" s="89">
        <f t="shared" ref="C4818:D4819" si="978">C4819</f>
        <v>852900</v>
      </c>
      <c r="D4818" s="89">
        <f t="shared" si="978"/>
        <v>0</v>
      </c>
    </row>
    <row r="4819" spans="1:4" s="49" customFormat="1" ht="19.5" x14ac:dyDescent="0.2">
      <c r="A4819" s="51">
        <v>488000</v>
      </c>
      <c r="B4819" s="48" t="s">
        <v>99</v>
      </c>
      <c r="C4819" s="89">
        <f t="shared" si="978"/>
        <v>852900</v>
      </c>
      <c r="D4819" s="89">
        <f t="shared" si="978"/>
        <v>0</v>
      </c>
    </row>
    <row r="4820" spans="1:4" s="38" customFormat="1" x14ac:dyDescent="0.2">
      <c r="A4820" s="53">
        <v>488100</v>
      </c>
      <c r="B4820" s="46" t="s">
        <v>286</v>
      </c>
      <c r="C4820" s="88">
        <v>852900</v>
      </c>
      <c r="D4820" s="47">
        <v>0</v>
      </c>
    </row>
    <row r="4821" spans="1:4" s="38" customFormat="1" ht="19.5" x14ac:dyDescent="0.2">
      <c r="A4821" s="51">
        <v>620000</v>
      </c>
      <c r="B4821" s="48" t="s">
        <v>173</v>
      </c>
      <c r="C4821" s="89">
        <f t="shared" ref="C4821:D4821" si="979">C4822</f>
        <v>221480800</v>
      </c>
      <c r="D4821" s="89">
        <f t="shared" si="979"/>
        <v>0</v>
      </c>
    </row>
    <row r="4822" spans="1:4" s="38" customFormat="1" ht="19.5" x14ac:dyDescent="0.2">
      <c r="A4822" s="51">
        <v>621000</v>
      </c>
      <c r="B4822" s="48" t="s">
        <v>115</v>
      </c>
      <c r="C4822" s="89">
        <f t="shared" ref="C4822" si="980">SUM(C4823:C4824)</f>
        <v>221480800</v>
      </c>
      <c r="D4822" s="89">
        <f t="shared" ref="D4822" si="981">SUM(D4823:D4824)</f>
        <v>0</v>
      </c>
    </row>
    <row r="4823" spans="1:4" s="38" customFormat="1" x14ac:dyDescent="0.2">
      <c r="A4823" s="53">
        <v>621100</v>
      </c>
      <c r="B4823" s="46" t="s">
        <v>480</v>
      </c>
      <c r="C4823" s="88">
        <v>0</v>
      </c>
      <c r="D4823" s="47">
        <v>0</v>
      </c>
    </row>
    <row r="4824" spans="1:4" s="38" customFormat="1" x14ac:dyDescent="0.2">
      <c r="A4824" s="53">
        <v>621400</v>
      </c>
      <c r="B4824" s="46" t="s">
        <v>176</v>
      </c>
      <c r="C4824" s="88">
        <v>221480800</v>
      </c>
      <c r="D4824" s="47">
        <v>0</v>
      </c>
    </row>
    <row r="4825" spans="1:4" s="38" customFormat="1" ht="19.5" x14ac:dyDescent="0.2">
      <c r="A4825" s="94"/>
      <c r="B4825" s="48" t="s">
        <v>271</v>
      </c>
      <c r="C4825" s="120">
        <f t="shared" ref="C4825" si="982">C4812+C4821+C4818</f>
        <v>318615900</v>
      </c>
      <c r="D4825" s="120">
        <f t="shared" ref="D4825" si="983">D4812+D4821+D4818</f>
        <v>0</v>
      </c>
    </row>
    <row r="4826" spans="1:4" s="38" customFormat="1" x14ac:dyDescent="0.2">
      <c r="A4826" s="55"/>
      <c r="B4826" s="34"/>
      <c r="C4826" s="88"/>
      <c r="D4826" s="88"/>
    </row>
    <row r="4827" spans="1:4" s="38" customFormat="1" ht="19.5" x14ac:dyDescent="0.2">
      <c r="A4827" s="50" t="s">
        <v>737</v>
      </c>
      <c r="B4827" s="48"/>
      <c r="C4827" s="88"/>
      <c r="D4827" s="88"/>
    </row>
    <row r="4828" spans="1:4" s="38" customFormat="1" ht="19.5" x14ac:dyDescent="0.2">
      <c r="A4828" s="50" t="s">
        <v>234</v>
      </c>
      <c r="B4828" s="48"/>
      <c r="C4828" s="88"/>
      <c r="D4828" s="88"/>
    </row>
    <row r="4829" spans="1:4" s="38" customFormat="1" ht="19.5" x14ac:dyDescent="0.2">
      <c r="A4829" s="50" t="s">
        <v>331</v>
      </c>
      <c r="B4829" s="48"/>
      <c r="C4829" s="88"/>
      <c r="D4829" s="88"/>
    </row>
    <row r="4830" spans="1:4" s="38" customFormat="1" ht="19.5" x14ac:dyDescent="0.2">
      <c r="A4830" s="50" t="s">
        <v>738</v>
      </c>
      <c r="B4830" s="48"/>
      <c r="C4830" s="88"/>
      <c r="D4830" s="88"/>
    </row>
    <row r="4831" spans="1:4" s="38" customFormat="1" x14ac:dyDescent="0.2">
      <c r="A4831" s="57"/>
      <c r="B4831" s="41"/>
      <c r="C4831" s="88"/>
      <c r="D4831" s="88"/>
    </row>
    <row r="4832" spans="1:4" s="38" customFormat="1" ht="19.5" x14ac:dyDescent="0.2">
      <c r="A4832" s="51">
        <v>410000</v>
      </c>
      <c r="B4832" s="43" t="s">
        <v>83</v>
      </c>
      <c r="C4832" s="89">
        <f>0+C4833+0</f>
        <v>20000000</v>
      </c>
      <c r="D4832" s="89">
        <f>0+D4833+0</f>
        <v>0</v>
      </c>
    </row>
    <row r="4833" spans="1:4" s="38" customFormat="1" ht="19.5" x14ac:dyDescent="0.2">
      <c r="A4833" s="51">
        <v>415000</v>
      </c>
      <c r="B4833" s="48" t="s">
        <v>47</v>
      </c>
      <c r="C4833" s="89">
        <f t="shared" ref="C4833:D4833" si="984">SUM(C4834:C4834)</f>
        <v>20000000</v>
      </c>
      <c r="D4833" s="89">
        <f t="shared" si="984"/>
        <v>0</v>
      </c>
    </row>
    <row r="4834" spans="1:4" s="38" customFormat="1" x14ac:dyDescent="0.2">
      <c r="A4834" s="53">
        <v>415200</v>
      </c>
      <c r="B4834" s="46" t="s">
        <v>63</v>
      </c>
      <c r="C4834" s="88">
        <v>20000000</v>
      </c>
      <c r="D4834" s="47">
        <v>0</v>
      </c>
    </row>
    <row r="4835" spans="1:4" s="38" customFormat="1" ht="19.5" x14ac:dyDescent="0.2">
      <c r="A4835" s="51">
        <v>480000</v>
      </c>
      <c r="B4835" s="48" t="s">
        <v>142</v>
      </c>
      <c r="C4835" s="89">
        <f>C4836+0</f>
        <v>15000000</v>
      </c>
      <c r="D4835" s="89">
        <f>D4836+0</f>
        <v>0</v>
      </c>
    </row>
    <row r="4836" spans="1:4" s="38" customFormat="1" ht="19.5" x14ac:dyDescent="0.2">
      <c r="A4836" s="51">
        <v>487000</v>
      </c>
      <c r="B4836" s="48" t="s">
        <v>193</v>
      </c>
      <c r="C4836" s="89">
        <f t="shared" ref="C4836:D4836" si="985">SUM(C4837)</f>
        <v>15000000</v>
      </c>
      <c r="D4836" s="89">
        <f t="shared" si="985"/>
        <v>0</v>
      </c>
    </row>
    <row r="4837" spans="1:4" s="38" customFormat="1" x14ac:dyDescent="0.2">
      <c r="A4837" s="53">
        <v>487300</v>
      </c>
      <c r="B4837" s="100" t="s">
        <v>143</v>
      </c>
      <c r="C4837" s="88">
        <v>15000000</v>
      </c>
      <c r="D4837" s="47">
        <v>0</v>
      </c>
    </row>
    <row r="4838" spans="1:4" s="38" customFormat="1" ht="19.5" x14ac:dyDescent="0.2">
      <c r="A4838" s="51">
        <v>510000</v>
      </c>
      <c r="B4838" s="48" t="s">
        <v>146</v>
      </c>
      <c r="C4838" s="89">
        <f>C4839+0+C4844</f>
        <v>115000000</v>
      </c>
      <c r="D4838" s="89">
        <f>D4839+0+D4844</f>
        <v>0</v>
      </c>
    </row>
    <row r="4839" spans="1:4" s="38" customFormat="1" ht="19.5" x14ac:dyDescent="0.2">
      <c r="A4839" s="51">
        <v>511000</v>
      </c>
      <c r="B4839" s="48" t="s">
        <v>147</v>
      </c>
      <c r="C4839" s="89">
        <f>SUM(C4840:C4843)</f>
        <v>115000000</v>
      </c>
      <c r="D4839" s="89">
        <f>SUM(D4840:D4843)</f>
        <v>0</v>
      </c>
    </row>
    <row r="4840" spans="1:4" s="38" customFormat="1" x14ac:dyDescent="0.2">
      <c r="A4840" s="53">
        <v>511100</v>
      </c>
      <c r="B4840" s="46" t="s">
        <v>148</v>
      </c>
      <c r="C4840" s="88">
        <v>40000000</v>
      </c>
      <c r="D4840" s="47">
        <v>0</v>
      </c>
    </row>
    <row r="4841" spans="1:4" s="38" customFormat="1" ht="37.5" x14ac:dyDescent="0.2">
      <c r="A4841" s="53">
        <v>511200</v>
      </c>
      <c r="B4841" s="46" t="s">
        <v>149</v>
      </c>
      <c r="C4841" s="88">
        <v>30000000</v>
      </c>
      <c r="D4841" s="47">
        <v>0</v>
      </c>
    </row>
    <row r="4842" spans="1:4" s="38" customFormat="1" x14ac:dyDescent="0.2">
      <c r="A4842" s="53">
        <v>511300</v>
      </c>
      <c r="B4842" s="46" t="s">
        <v>150</v>
      </c>
      <c r="C4842" s="88">
        <v>5000000</v>
      </c>
      <c r="D4842" s="47">
        <v>0</v>
      </c>
    </row>
    <row r="4843" spans="1:4" s="38" customFormat="1" x14ac:dyDescent="0.2">
      <c r="A4843" s="53">
        <v>511700</v>
      </c>
      <c r="B4843" s="46" t="s">
        <v>153</v>
      </c>
      <c r="C4843" s="88">
        <v>40000000</v>
      </c>
      <c r="D4843" s="47">
        <v>0</v>
      </c>
    </row>
    <row r="4844" spans="1:4" s="49" customFormat="1" ht="39" x14ac:dyDescent="0.2">
      <c r="A4844" s="51">
        <v>516000</v>
      </c>
      <c r="B4844" s="48" t="s">
        <v>157</v>
      </c>
      <c r="C4844" s="89">
        <f t="shared" ref="C4844:D4844" si="986">C4845</f>
        <v>0</v>
      </c>
      <c r="D4844" s="89">
        <f t="shared" si="986"/>
        <v>0</v>
      </c>
    </row>
    <row r="4845" spans="1:4" s="38" customFormat="1" x14ac:dyDescent="0.2">
      <c r="A4845" s="53">
        <v>516100</v>
      </c>
      <c r="B4845" s="46" t="s">
        <v>157</v>
      </c>
      <c r="C4845" s="88">
        <v>0</v>
      </c>
      <c r="D4845" s="47">
        <v>0</v>
      </c>
    </row>
    <row r="4846" spans="1:4" s="49" customFormat="1" ht="19.5" x14ac:dyDescent="0.2">
      <c r="A4846" s="51">
        <v>630000</v>
      </c>
      <c r="B4846" s="48" t="s">
        <v>312</v>
      </c>
      <c r="C4846" s="89">
        <f>C4847+0</f>
        <v>0</v>
      </c>
      <c r="D4846" s="89">
        <f>D4847+0</f>
        <v>0</v>
      </c>
    </row>
    <row r="4847" spans="1:4" s="49" customFormat="1" ht="19.5" x14ac:dyDescent="0.2">
      <c r="A4847" s="51">
        <v>631000</v>
      </c>
      <c r="B4847" s="48" t="s">
        <v>120</v>
      </c>
      <c r="C4847" s="89">
        <f>0+0+C4848</f>
        <v>0</v>
      </c>
      <c r="D4847" s="89">
        <f>0+0+D4848</f>
        <v>0</v>
      </c>
    </row>
    <row r="4848" spans="1:4" s="38" customFormat="1" x14ac:dyDescent="0.2">
      <c r="A4848" s="53">
        <v>631100</v>
      </c>
      <c r="B4848" s="46" t="s">
        <v>186</v>
      </c>
      <c r="C4848" s="88">
        <v>0</v>
      </c>
      <c r="D4848" s="47">
        <v>0</v>
      </c>
    </row>
    <row r="4849" spans="1:4" s="38" customFormat="1" ht="19.5" x14ac:dyDescent="0.2">
      <c r="A4849" s="94"/>
      <c r="B4849" s="48" t="s">
        <v>481</v>
      </c>
      <c r="C4849" s="89">
        <f>C4832+C4835+C4838+0+C4846</f>
        <v>150000000</v>
      </c>
      <c r="D4849" s="89">
        <f>D4832+D4835+D4838+0+D4846</f>
        <v>0</v>
      </c>
    </row>
    <row r="4850" spans="1:4" s="38" customFormat="1" x14ac:dyDescent="0.2">
      <c r="A4850" s="92"/>
      <c r="B4850" s="85" t="s">
        <v>222</v>
      </c>
      <c r="C4850" s="91">
        <f>C4778+C4805+C4825+C4849</f>
        <v>774415300</v>
      </c>
      <c r="D4850" s="91">
        <f>D4778+D4805+D4825+D4849</f>
        <v>147500000</v>
      </c>
    </row>
    <row r="4851" spans="1:4" s="38" customFormat="1" x14ac:dyDescent="0.2">
      <c r="A4851" s="57"/>
      <c r="B4851" s="34"/>
      <c r="C4851" s="82"/>
      <c r="D4851" s="82"/>
    </row>
    <row r="4852" spans="1:4" s="38" customFormat="1" x14ac:dyDescent="0.2">
      <c r="A4852" s="94"/>
      <c r="B4852" s="100"/>
      <c r="C4852" s="88"/>
      <c r="D4852" s="88"/>
    </row>
  </sheetData>
  <mergeCells count="1">
    <mergeCell ref="A1639:D1639"/>
  </mergeCells>
  <printOptions horizontalCentered="1" gridLines="1"/>
  <pageMargins left="0.51181102362204722" right="0" top="0.23622047244094491" bottom="0" header="0" footer="0"/>
  <pageSetup paperSize="9" scale="72" firstPageNumber="12" fitToHeight="0" orientation="portrait" useFirstPageNumber="1" r:id="rId1"/>
  <headerFooter>
    <oddFooter>&amp;C&amp;P</oddFooter>
  </headerFooter>
  <rowBreaks count="185" manualBreakCount="185">
    <brk id="37" max="16383" man="1"/>
    <brk id="48" max="16383" man="1"/>
    <brk id="80" max="5" man="1"/>
    <brk id="97" max="16383" man="1"/>
    <brk id="128" max="5" man="1"/>
    <brk id="138" max="16383" man="1"/>
    <brk id="171" max="16383" man="1"/>
    <brk id="206" max="16383" man="1"/>
    <brk id="247" max="16383" man="1"/>
    <brk id="281" max="5" man="1"/>
    <brk id="315" max="16383" man="1"/>
    <brk id="350" max="5" man="1"/>
    <brk id="373" max="16383" man="1"/>
    <brk id="406" max="16383" man="1"/>
    <brk id="428" max="16383" man="1"/>
    <brk id="461" max="16383" man="1"/>
    <brk id="497" max="16383" man="1"/>
    <brk id="527" max="16383" man="1"/>
    <brk id="560" max="16383" man="1"/>
    <brk id="590" max="16383" man="1"/>
    <brk id="619" max="5" man="1"/>
    <brk id="626" max="16383" man="1"/>
    <brk id="650" max="16383" man="1"/>
    <brk id="665" max="16383" man="1"/>
    <brk id="696" max="5" man="1"/>
    <brk id="703" max="16383" man="1"/>
    <brk id="734" max="5" man="1"/>
    <brk id="747" max="16383" man="1"/>
    <brk id="774" max="5" man="1"/>
    <brk id="784" max="16383" man="1"/>
    <brk id="818" max="5" man="1"/>
    <brk id="843" max="16383" man="1"/>
    <brk id="871" max="5" man="1"/>
    <brk id="880" max="16383" man="1"/>
    <brk id="914" max="16383" man="1"/>
    <brk id="944" max="5" man="1"/>
    <brk id="962" max="16383" man="1"/>
    <brk id="992" max="5" man="1"/>
    <brk id="1019" max="5" man="1"/>
    <brk id="1027" max="16383" man="1"/>
    <brk id="1059" max="5" man="1"/>
    <brk id="1068" max="16383" man="1"/>
    <brk id="1091" max="16383" man="1"/>
    <brk id="1119" max="16383" man="1"/>
    <brk id="1132" max="16383" man="1"/>
    <brk id="1162" max="16383" man="1"/>
    <brk id="1183" max="16383" man="1"/>
    <brk id="1218" max="16383" man="1"/>
    <brk id="1248" max="5" man="1"/>
    <brk id="1256" max="16383" man="1"/>
    <brk id="1275" max="16383" man="1"/>
    <brk id="1305" max="5" man="1"/>
    <brk id="1312" max="16383" man="1"/>
    <brk id="1340" max="16383" man="1"/>
    <brk id="1375" max="5" man="1"/>
    <brk id="1394" max="16383" man="1"/>
    <brk id="1427" max="5" man="1"/>
    <brk id="1434" max="16383" man="1"/>
    <brk id="1471" max="16383" man="1"/>
    <brk id="1499" max="5" man="1"/>
    <brk id="1507" max="16383" man="1"/>
    <brk id="1541" max="16383" man="1"/>
    <brk id="1574" max="16383" man="1"/>
    <brk id="1606" max="16383" man="1"/>
    <brk id="1637" max="16383" man="1"/>
    <brk id="1669" max="16383" man="1"/>
    <brk id="1694" max="5" man="1"/>
    <brk id="1704" max="16383" man="1"/>
    <brk id="1738" max="16383" man="1"/>
    <brk id="1770" max="16383" man="1"/>
    <brk id="1805" max="16383" man="1"/>
    <brk id="1837" max="16383" man="1"/>
    <brk id="1867" max="16383" man="1"/>
    <brk id="1894" max="16383" man="1"/>
    <brk id="1918" max="16383" man="1"/>
    <brk id="1946" max="5" man="1"/>
    <brk id="1955" max="16383" man="1"/>
    <brk id="1988" max="16383" man="1"/>
    <brk id="2024" max="16383" man="1"/>
    <brk id="2053" max="16383" man="1"/>
    <brk id="2085" max="16383" man="1"/>
    <brk id="2118" max="5" man="1"/>
    <brk id="2130" max="16383" man="1"/>
    <brk id="2161" max="5" man="1"/>
    <brk id="2175" max="16383" man="1"/>
    <brk id="2208" max="5" man="1"/>
    <brk id="2220" max="16383" man="1"/>
    <brk id="2251" max="5" man="1"/>
    <brk id="2258" max="16383" man="1"/>
    <brk id="2289" max="5" man="1"/>
    <brk id="2300" max="16383" man="1"/>
    <brk id="2329" max="5" man="1"/>
    <brk id="2344" max="16383" man="1"/>
    <brk id="2377" max="16383" man="1"/>
    <brk id="2405" max="16383" man="1"/>
    <brk id="2436" max="16383" man="1"/>
    <brk id="2468" max="16383" man="1"/>
    <brk id="2499" max="16383" man="1"/>
    <brk id="2525" max="16383" man="1"/>
    <brk id="2557" max="16383" man="1"/>
    <brk id="2591" max="5" man="1"/>
    <brk id="2598" max="16383" man="1"/>
    <brk id="2630" max="5" man="1"/>
    <brk id="2637" max="16383" man="1"/>
    <brk id="2672" max="16383" man="1"/>
    <brk id="2702" max="16383" man="1"/>
    <brk id="2733" max="16383" man="1"/>
    <brk id="2768" max="16383" man="1"/>
    <brk id="2798" max="16383" man="1"/>
    <brk id="2830" max="16383" man="1"/>
    <brk id="2863" max="16383" man="1"/>
    <brk id="2897" max="16383" man="1"/>
    <brk id="2928" max="16383" man="1"/>
    <brk id="2961" max="16383" man="1"/>
    <brk id="2996" max="16383" man="1"/>
    <brk id="3028" max="16383" man="1"/>
    <brk id="3059" max="5" man="1"/>
    <brk id="3070" max="16383" man="1"/>
    <brk id="3100" max="16383" man="1"/>
    <brk id="3132" max="16383" man="1"/>
    <brk id="3164" max="16383" man="1"/>
    <brk id="3198" max="16383" man="1"/>
    <brk id="3230" max="16383" man="1"/>
    <brk id="3261" max="16383" man="1"/>
    <brk id="3295" max="16383" man="1"/>
    <brk id="3326" max="16383" man="1"/>
    <brk id="3355" max="16383" man="1"/>
    <brk id="3385" max="16383" man="1"/>
    <brk id="3417" max="16383" man="1"/>
    <brk id="3444" max="5" man="1"/>
    <brk id="3471" max="16383" man="1"/>
    <brk id="3506" max="16383" man="1"/>
    <brk id="3541" max="16383" man="1"/>
    <brk id="3574" max="16383" man="1"/>
    <brk id="3598" max="16383" man="1"/>
    <brk id="3630" max="16383" man="1"/>
    <brk id="3645" max="16383" man="1"/>
    <brk id="3675" max="16383" man="1"/>
    <brk id="3699" max="16383" man="1"/>
    <brk id="3718" max="16383" man="1"/>
    <brk id="3752" max="5" man="1"/>
    <brk id="3779" max="16383" man="1"/>
    <brk id="3815" max="16383" man="1"/>
    <brk id="3848" max="16383" man="1"/>
    <brk id="3881" max="5" man="1"/>
    <brk id="3892" max="16383" man="1"/>
    <brk id="3929" max="16383" man="1"/>
    <brk id="3961" max="5" man="1"/>
    <brk id="3973" max="16383" man="1"/>
    <brk id="4008" max="16383" man="1"/>
    <brk id="4040" max="5" man="1"/>
    <brk id="4070" max="16383" man="1"/>
    <brk id="4106" max="5" man="1"/>
    <brk id="4113" max="16383" man="1"/>
    <brk id="4141" max="5" man="1"/>
    <brk id="4151" max="16383" man="1"/>
    <brk id="4185" max="16383" man="1"/>
    <brk id="4195" max="16383" man="1"/>
    <brk id="4226" max="5" man="1"/>
    <brk id="4234" max="16383" man="1"/>
    <brk id="4264" max="16383" man="1"/>
    <brk id="4278" max="16383" man="1"/>
    <brk id="4314" max="16383" man="1"/>
    <brk id="4347" max="16383" man="1"/>
    <brk id="4364" max="16383" man="1"/>
    <brk id="4395" max="5" man="1"/>
    <brk id="4407" max="16383" man="1"/>
    <brk id="4431" max="5" man="1"/>
    <brk id="4441" max="16383" man="1"/>
    <brk id="4476" max="5" man="1"/>
    <brk id="4501" max="5" man="1"/>
    <brk id="4519" max="16383" man="1"/>
    <brk id="4549" max="16383" man="1"/>
    <brk id="4563" max="16383" man="1"/>
    <brk id="4595" max="16383" man="1"/>
    <brk id="4607" max="16383" man="1"/>
    <brk id="4636" max="16383" man="1"/>
    <brk id="4651" max="16383" man="1"/>
    <brk id="4682" max="5" man="1"/>
    <brk id="4707" max="5" man="1"/>
    <brk id="4732" max="16383" man="1"/>
    <brk id="4765" max="5" man="1"/>
    <brk id="4778" max="16383" man="1"/>
    <brk id="4806" max="16383" man="1"/>
    <brk id="48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7"/>
  <sheetViews>
    <sheetView view="pageBreakPreview" zoomScale="75" zoomScaleNormal="75" zoomScaleSheetLayoutView="75" workbookViewId="0">
      <pane xSplit="2" ySplit="3" topLeftCell="C617" activePane="bottomRight" state="frozen"/>
      <selection activeCell="C268" sqref="C268"/>
      <selection pane="topRight" activeCell="C268" sqref="C268"/>
      <selection pane="bottomLeft" activeCell="C268" sqref="C268"/>
      <selection pane="bottomRight" activeCell="G619" sqref="G619"/>
    </sheetView>
  </sheetViews>
  <sheetFormatPr defaultColWidth="9.140625" defaultRowHeight="18.75" x14ac:dyDescent="0.2"/>
  <cols>
    <col min="1" max="1" width="15.28515625" style="50" customWidth="1"/>
    <col min="2" max="2" width="89.140625" style="81" customWidth="1"/>
    <col min="3" max="3" width="26.140625" style="78" customWidth="1"/>
    <col min="4" max="16384" width="9.140625" style="40"/>
  </cols>
  <sheetData>
    <row r="1" spans="1:3" s="38" customFormat="1" x14ac:dyDescent="0.2">
      <c r="A1" s="36"/>
      <c r="B1" s="134"/>
      <c r="C1" s="135"/>
    </row>
    <row r="2" spans="1:3" ht="110.25" customHeight="1" x14ac:dyDescent="0.2">
      <c r="A2" s="123" t="s">
        <v>43</v>
      </c>
      <c r="B2" s="123" t="s">
        <v>742</v>
      </c>
      <c r="C2" s="123" t="s">
        <v>55</v>
      </c>
    </row>
    <row r="3" spans="1:3" s="79" customFormat="1" ht="18" customHeight="1" x14ac:dyDescent="0.2">
      <c r="A3" s="149">
        <v>1</v>
      </c>
      <c r="B3" s="150">
        <v>2</v>
      </c>
      <c r="C3" s="149">
        <v>3</v>
      </c>
    </row>
    <row r="4" spans="1:3" x14ac:dyDescent="0.2">
      <c r="A4" s="33"/>
      <c r="B4" s="124"/>
      <c r="C4" s="125"/>
    </row>
    <row r="5" spans="1:3" ht="19.5" x14ac:dyDescent="0.2">
      <c r="A5" s="80"/>
      <c r="C5" s="77"/>
    </row>
    <row r="6" spans="1:3" ht="40.9" customHeight="1" x14ac:dyDescent="0.2">
      <c r="A6" s="156" t="s">
        <v>740</v>
      </c>
      <c r="B6" s="156"/>
      <c r="C6" s="156"/>
    </row>
    <row r="7" spans="1:3" s="38" customFormat="1" x14ac:dyDescent="0.2">
      <c r="A7" s="57"/>
      <c r="B7" s="34"/>
      <c r="C7" s="82"/>
    </row>
    <row r="8" spans="1:3" s="38" customFormat="1" x14ac:dyDescent="0.2">
      <c r="A8" s="55"/>
      <c r="B8" s="34"/>
      <c r="C8" s="88"/>
    </row>
    <row r="9" spans="1:3" s="38" customFormat="1" ht="19.5" x14ac:dyDescent="0.2">
      <c r="A9" s="50" t="s">
        <v>541</v>
      </c>
      <c r="B9" s="48"/>
      <c r="C9" s="88"/>
    </row>
    <row r="10" spans="1:3" s="38" customFormat="1" ht="19.5" x14ac:dyDescent="0.2">
      <c r="A10" s="50" t="s">
        <v>229</v>
      </c>
      <c r="B10" s="48"/>
      <c r="C10" s="88"/>
    </row>
    <row r="11" spans="1:3" s="38" customFormat="1" ht="19.5" x14ac:dyDescent="0.2">
      <c r="A11" s="50" t="s">
        <v>327</v>
      </c>
      <c r="B11" s="48"/>
      <c r="C11" s="88"/>
    </row>
    <row r="12" spans="1:3" s="38" customFormat="1" ht="19.5" x14ac:dyDescent="0.2">
      <c r="A12" s="50" t="s">
        <v>542</v>
      </c>
      <c r="B12" s="48"/>
      <c r="C12" s="88"/>
    </row>
    <row r="13" spans="1:3" s="38" customFormat="1" x14ac:dyDescent="0.2">
      <c r="A13" s="50"/>
      <c r="B13" s="41"/>
      <c r="C13" s="82"/>
    </row>
    <row r="14" spans="1:3" s="38" customFormat="1" ht="18.75" customHeight="1" x14ac:dyDescent="0.2">
      <c r="A14" s="126">
        <v>720000</v>
      </c>
      <c r="B14" s="14" t="s">
        <v>77</v>
      </c>
      <c r="C14" s="89">
        <f>C15</f>
        <v>38000</v>
      </c>
    </row>
    <row r="15" spans="1:3" s="38" customFormat="1" ht="19.5" x14ac:dyDescent="0.2">
      <c r="A15" s="51">
        <v>729000</v>
      </c>
      <c r="B15" s="22" t="s">
        <v>73</v>
      </c>
      <c r="C15" s="89">
        <f>C16</f>
        <v>38000</v>
      </c>
    </row>
    <row r="16" spans="1:3" s="38" customFormat="1" x14ac:dyDescent="0.2">
      <c r="A16" s="53">
        <v>729100</v>
      </c>
      <c r="B16" s="20" t="s">
        <v>73</v>
      </c>
      <c r="C16" s="88">
        <v>38000</v>
      </c>
    </row>
    <row r="17" spans="1:3" s="38" customFormat="1" x14ac:dyDescent="0.2">
      <c r="A17" s="92"/>
      <c r="B17" s="85" t="s">
        <v>739</v>
      </c>
      <c r="C17" s="91">
        <f>C14</f>
        <v>38000</v>
      </c>
    </row>
    <row r="18" spans="1:3" s="38" customFormat="1" x14ac:dyDescent="0.2">
      <c r="A18" s="57"/>
      <c r="B18" s="34"/>
      <c r="C18" s="82"/>
    </row>
    <row r="19" spans="1:3" s="38" customFormat="1" x14ac:dyDescent="0.2">
      <c r="A19" s="55"/>
      <c r="B19" s="34"/>
      <c r="C19" s="88"/>
    </row>
    <row r="20" spans="1:3" s="38" customFormat="1" ht="19.5" x14ac:dyDescent="0.2">
      <c r="A20" s="50" t="s">
        <v>545</v>
      </c>
      <c r="B20" s="48"/>
      <c r="C20" s="88"/>
    </row>
    <row r="21" spans="1:3" s="38" customFormat="1" ht="19.5" x14ac:dyDescent="0.2">
      <c r="A21" s="50" t="s">
        <v>229</v>
      </c>
      <c r="B21" s="48"/>
      <c r="C21" s="88"/>
    </row>
    <row r="22" spans="1:3" s="38" customFormat="1" ht="19.5" x14ac:dyDescent="0.2">
      <c r="A22" s="50" t="s">
        <v>329</v>
      </c>
      <c r="B22" s="48"/>
      <c r="C22" s="88"/>
    </row>
    <row r="23" spans="1:3" s="38" customFormat="1" ht="19.5" x14ac:dyDescent="0.2">
      <c r="A23" s="50" t="s">
        <v>517</v>
      </c>
      <c r="B23" s="48"/>
      <c r="C23" s="88"/>
    </row>
    <row r="24" spans="1:3" s="38" customFormat="1" x14ac:dyDescent="0.2">
      <c r="A24" s="50"/>
      <c r="B24" s="41"/>
      <c r="C24" s="82"/>
    </row>
    <row r="25" spans="1:3" s="38" customFormat="1" ht="18.75" customHeight="1" x14ac:dyDescent="0.2">
      <c r="A25" s="126">
        <v>720000</v>
      </c>
      <c r="B25" s="14" t="s">
        <v>77</v>
      </c>
      <c r="C25" s="89">
        <f>+C26</f>
        <v>200000</v>
      </c>
    </row>
    <row r="26" spans="1:3" s="38" customFormat="1" ht="19.5" x14ac:dyDescent="0.2">
      <c r="A26" s="51">
        <v>722000</v>
      </c>
      <c r="B26" s="43" t="s">
        <v>745</v>
      </c>
      <c r="C26" s="89">
        <f>+C27</f>
        <v>200000</v>
      </c>
    </row>
    <row r="27" spans="1:3" s="38" customFormat="1" x14ac:dyDescent="0.2">
      <c r="A27" s="53">
        <v>722500</v>
      </c>
      <c r="B27" s="20" t="s">
        <v>82</v>
      </c>
      <c r="C27" s="88">
        <v>200000</v>
      </c>
    </row>
    <row r="28" spans="1:3" s="38" customFormat="1" x14ac:dyDescent="0.2">
      <c r="A28" s="92"/>
      <c r="B28" s="85" t="s">
        <v>739</v>
      </c>
      <c r="C28" s="91">
        <f>+C25</f>
        <v>200000</v>
      </c>
    </row>
    <row r="29" spans="1:3" s="38" customFormat="1" x14ac:dyDescent="0.2">
      <c r="A29" s="57"/>
      <c r="B29" s="34"/>
      <c r="C29" s="82"/>
    </row>
    <row r="30" spans="1:3" s="38" customFormat="1" x14ac:dyDescent="0.2">
      <c r="A30" s="55"/>
      <c r="B30" s="34"/>
      <c r="C30" s="88"/>
    </row>
    <row r="31" spans="1:3" s="38" customFormat="1" ht="19.5" x14ac:dyDescent="0.2">
      <c r="A31" s="50" t="s">
        <v>546</v>
      </c>
      <c r="B31" s="48"/>
      <c r="C31" s="88"/>
    </row>
    <row r="32" spans="1:3" s="38" customFormat="1" ht="19.5" x14ac:dyDescent="0.2">
      <c r="A32" s="50" t="s">
        <v>229</v>
      </c>
      <c r="B32" s="48"/>
      <c r="C32" s="88"/>
    </row>
    <row r="33" spans="1:3" s="38" customFormat="1" ht="19.5" x14ac:dyDescent="0.2">
      <c r="A33" s="50" t="s">
        <v>330</v>
      </c>
      <c r="B33" s="48"/>
      <c r="C33" s="88"/>
    </row>
    <row r="34" spans="1:3" s="38" customFormat="1" ht="19.5" x14ac:dyDescent="0.2">
      <c r="A34" s="50" t="s">
        <v>517</v>
      </c>
      <c r="B34" s="48"/>
      <c r="C34" s="88"/>
    </row>
    <row r="35" spans="1:3" s="38" customFormat="1" x14ac:dyDescent="0.2">
      <c r="A35" s="50"/>
      <c r="B35" s="41"/>
      <c r="C35" s="82"/>
    </row>
    <row r="36" spans="1:3" s="38" customFormat="1" ht="18.75" customHeight="1" x14ac:dyDescent="0.2">
      <c r="A36" s="126">
        <v>720000</v>
      </c>
      <c r="B36" s="14" t="s">
        <v>77</v>
      </c>
      <c r="C36" s="89">
        <f>+C37</f>
        <v>3668400</v>
      </c>
    </row>
    <row r="37" spans="1:3" s="38" customFormat="1" ht="19.5" x14ac:dyDescent="0.2">
      <c r="A37" s="51">
        <v>722000</v>
      </c>
      <c r="B37" s="43" t="s">
        <v>745</v>
      </c>
      <c r="C37" s="89">
        <f>+C38</f>
        <v>3668400</v>
      </c>
    </row>
    <row r="38" spans="1:3" s="38" customFormat="1" x14ac:dyDescent="0.2">
      <c r="A38" s="53">
        <v>722400</v>
      </c>
      <c r="B38" s="20" t="s">
        <v>743</v>
      </c>
      <c r="C38" s="88">
        <v>3668400</v>
      </c>
    </row>
    <row r="39" spans="1:3" s="38" customFormat="1" x14ac:dyDescent="0.2">
      <c r="A39" s="92"/>
      <c r="B39" s="85" t="s">
        <v>739</v>
      </c>
      <c r="C39" s="91">
        <f>+C36</f>
        <v>3668400</v>
      </c>
    </row>
    <row r="40" spans="1:3" s="38" customFormat="1" x14ac:dyDescent="0.2">
      <c r="A40" s="57"/>
      <c r="B40" s="34"/>
      <c r="C40" s="82"/>
    </row>
    <row r="41" spans="1:3" s="38" customFormat="1" x14ac:dyDescent="0.2">
      <c r="A41" s="57"/>
      <c r="B41" s="34"/>
      <c r="C41" s="82"/>
    </row>
    <row r="42" spans="1:3" s="38" customFormat="1" ht="19.5" x14ac:dyDescent="0.2">
      <c r="A42" s="50" t="s">
        <v>556</v>
      </c>
      <c r="B42" s="48"/>
      <c r="C42" s="88"/>
    </row>
    <row r="43" spans="1:3" s="38" customFormat="1" ht="19.5" x14ac:dyDescent="0.2">
      <c r="A43" s="50" t="s">
        <v>232</v>
      </c>
      <c r="B43" s="48"/>
      <c r="C43" s="88"/>
    </row>
    <row r="44" spans="1:3" s="38" customFormat="1" ht="19.5" x14ac:dyDescent="0.2">
      <c r="A44" s="50" t="s">
        <v>343</v>
      </c>
      <c r="B44" s="48"/>
      <c r="C44" s="88"/>
    </row>
    <row r="45" spans="1:3" s="38" customFormat="1" ht="19.5" x14ac:dyDescent="0.2">
      <c r="A45" s="50" t="s">
        <v>557</v>
      </c>
      <c r="B45" s="48"/>
      <c r="C45" s="88"/>
    </row>
    <row r="46" spans="1:3" s="38" customFormat="1" x14ac:dyDescent="0.2">
      <c r="A46" s="50"/>
      <c r="B46" s="41"/>
      <c r="C46" s="82"/>
    </row>
    <row r="47" spans="1:3" s="38" customFormat="1" ht="18.75" customHeight="1" x14ac:dyDescent="0.2">
      <c r="A47" s="126">
        <v>720000</v>
      </c>
      <c r="B47" s="14" t="s">
        <v>77</v>
      </c>
      <c r="C47" s="82">
        <f>+C48</f>
        <v>415000</v>
      </c>
    </row>
    <row r="48" spans="1:3" s="38" customFormat="1" ht="19.5" x14ac:dyDescent="0.2">
      <c r="A48" s="51">
        <v>722000</v>
      </c>
      <c r="B48" s="43" t="s">
        <v>745</v>
      </c>
      <c r="C48" s="89">
        <f>+C49</f>
        <v>415000</v>
      </c>
    </row>
    <row r="49" spans="1:3" s="38" customFormat="1" x14ac:dyDescent="0.2">
      <c r="A49" s="53">
        <v>722500</v>
      </c>
      <c r="B49" s="20" t="s">
        <v>82</v>
      </c>
      <c r="C49" s="88">
        <v>415000</v>
      </c>
    </row>
    <row r="50" spans="1:3" s="38" customFormat="1" ht="19.5" x14ac:dyDescent="0.2">
      <c r="A50" s="127">
        <v>810000</v>
      </c>
      <c r="B50" s="48" t="s">
        <v>746</v>
      </c>
      <c r="C50" s="89">
        <f>+C51</f>
        <v>160000</v>
      </c>
    </row>
    <row r="51" spans="1:3" s="38" customFormat="1" ht="19.5" x14ac:dyDescent="0.2">
      <c r="A51" s="51">
        <v>811000</v>
      </c>
      <c r="B51" s="48" t="s">
        <v>131</v>
      </c>
      <c r="C51" s="89">
        <f>+C52</f>
        <v>160000</v>
      </c>
    </row>
    <row r="52" spans="1:3" s="38" customFormat="1" x14ac:dyDescent="0.2">
      <c r="A52" s="53">
        <v>811200</v>
      </c>
      <c r="B52" s="46" t="s">
        <v>133</v>
      </c>
      <c r="C52" s="88">
        <v>160000</v>
      </c>
    </row>
    <row r="53" spans="1:3" s="38" customFormat="1" x14ac:dyDescent="0.2">
      <c r="A53" s="55">
        <v>930000</v>
      </c>
      <c r="B53" s="34" t="s">
        <v>747</v>
      </c>
      <c r="C53" s="82">
        <f>C54</f>
        <v>5000</v>
      </c>
    </row>
    <row r="54" spans="1:3" s="38" customFormat="1" ht="19.5" x14ac:dyDescent="0.2">
      <c r="A54" s="127">
        <v>931000</v>
      </c>
      <c r="B54" s="22" t="s">
        <v>748</v>
      </c>
      <c r="C54" s="89">
        <f>C55</f>
        <v>5000</v>
      </c>
    </row>
    <row r="55" spans="1:3" s="38" customFormat="1" x14ac:dyDescent="0.2">
      <c r="A55" s="53">
        <v>931100</v>
      </c>
      <c r="B55" s="46" t="s">
        <v>179</v>
      </c>
      <c r="C55" s="88">
        <v>5000</v>
      </c>
    </row>
    <row r="56" spans="1:3" s="38" customFormat="1" ht="37.5" x14ac:dyDescent="0.2">
      <c r="A56" s="130" t="s">
        <v>1</v>
      </c>
      <c r="B56" s="14" t="s">
        <v>741</v>
      </c>
      <c r="C56" s="82">
        <v>438600</v>
      </c>
    </row>
    <row r="57" spans="1:3" s="38" customFormat="1" x14ac:dyDescent="0.2">
      <c r="A57" s="92"/>
      <c r="B57" s="85" t="s">
        <v>739</v>
      </c>
      <c r="C57" s="91">
        <f>+C47+C50+C56+C53</f>
        <v>1018600</v>
      </c>
    </row>
    <row r="58" spans="1:3" s="38" customFormat="1" x14ac:dyDescent="0.2">
      <c r="A58" s="57"/>
      <c r="B58" s="104"/>
      <c r="C58" s="82"/>
    </row>
    <row r="59" spans="1:3" s="38" customFormat="1" x14ac:dyDescent="0.2">
      <c r="A59" s="55"/>
      <c r="B59" s="34"/>
      <c r="C59" s="88"/>
    </row>
    <row r="60" spans="1:3" s="38" customFormat="1" ht="19.5" x14ac:dyDescent="0.2">
      <c r="A60" s="50" t="s">
        <v>566</v>
      </c>
      <c r="B60" s="48"/>
      <c r="C60" s="88"/>
    </row>
    <row r="61" spans="1:3" s="38" customFormat="1" ht="19.5" x14ac:dyDescent="0.2">
      <c r="A61" s="50" t="s">
        <v>233</v>
      </c>
      <c r="B61" s="48"/>
      <c r="C61" s="88"/>
    </row>
    <row r="62" spans="1:3" s="38" customFormat="1" ht="19.5" x14ac:dyDescent="0.2">
      <c r="A62" s="50" t="s">
        <v>324</v>
      </c>
      <c r="B62" s="48"/>
      <c r="C62" s="88"/>
    </row>
    <row r="63" spans="1:3" s="38" customFormat="1" ht="19.5" x14ac:dyDescent="0.2">
      <c r="A63" s="50" t="s">
        <v>567</v>
      </c>
      <c r="B63" s="48"/>
      <c r="C63" s="88"/>
    </row>
    <row r="64" spans="1:3" s="38" customFormat="1" x14ac:dyDescent="0.2">
      <c r="A64" s="50"/>
      <c r="B64" s="41"/>
      <c r="C64" s="82"/>
    </row>
    <row r="65" spans="1:3" s="38" customFormat="1" ht="18.75" customHeight="1" x14ac:dyDescent="0.2">
      <c r="A65" s="126">
        <v>720000</v>
      </c>
      <c r="B65" s="14" t="s">
        <v>77</v>
      </c>
      <c r="C65" s="89">
        <f>+C66+C68</f>
        <v>558200</v>
      </c>
    </row>
    <row r="66" spans="1:3" s="38" customFormat="1" ht="19.5" x14ac:dyDescent="0.2">
      <c r="A66" s="25">
        <v>721000</v>
      </c>
      <c r="B66" s="14" t="s">
        <v>71</v>
      </c>
      <c r="C66" s="89">
        <f>+C67</f>
        <v>430000</v>
      </c>
    </row>
    <row r="67" spans="1:3" s="38" customFormat="1" ht="18.75" customHeight="1" x14ac:dyDescent="0.2">
      <c r="A67" s="17">
        <v>721200</v>
      </c>
      <c r="B67" s="20" t="s">
        <v>78</v>
      </c>
      <c r="C67" s="88">
        <v>430000</v>
      </c>
    </row>
    <row r="68" spans="1:3" s="38" customFormat="1" ht="19.5" x14ac:dyDescent="0.2">
      <c r="A68" s="51">
        <v>722000</v>
      </c>
      <c r="B68" s="43" t="s">
        <v>745</v>
      </c>
      <c r="C68" s="89">
        <f>+C69</f>
        <v>128200</v>
      </c>
    </row>
    <row r="69" spans="1:3" s="38" customFormat="1" x14ac:dyDescent="0.2">
      <c r="A69" s="53">
        <v>722500</v>
      </c>
      <c r="B69" s="20" t="s">
        <v>82</v>
      </c>
      <c r="C69" s="88">
        <v>128200</v>
      </c>
    </row>
    <row r="70" spans="1:3" s="38" customFormat="1" x14ac:dyDescent="0.2">
      <c r="A70" s="90"/>
      <c r="B70" s="85" t="s">
        <v>739</v>
      </c>
      <c r="C70" s="91">
        <f>+C65</f>
        <v>558200</v>
      </c>
    </row>
    <row r="71" spans="1:3" s="38" customFormat="1" x14ac:dyDescent="0.2">
      <c r="A71" s="33"/>
      <c r="B71" s="34"/>
      <c r="C71" s="82"/>
    </row>
    <row r="72" spans="1:3" s="38" customFormat="1" x14ac:dyDescent="0.2">
      <c r="A72" s="55"/>
      <c r="B72" s="34"/>
      <c r="C72" s="88"/>
    </row>
    <row r="73" spans="1:3" s="38" customFormat="1" ht="19.5" x14ac:dyDescent="0.2">
      <c r="A73" s="50" t="s">
        <v>574</v>
      </c>
      <c r="B73" s="48"/>
      <c r="C73" s="88"/>
    </row>
    <row r="74" spans="1:3" s="38" customFormat="1" ht="19.5" x14ac:dyDescent="0.2">
      <c r="A74" s="50" t="s">
        <v>233</v>
      </c>
      <c r="B74" s="48"/>
      <c r="C74" s="88"/>
    </row>
    <row r="75" spans="1:3" s="38" customFormat="1" ht="19.5" x14ac:dyDescent="0.2">
      <c r="A75" s="50" t="s">
        <v>328</v>
      </c>
      <c r="B75" s="48"/>
      <c r="C75" s="88"/>
    </row>
    <row r="76" spans="1:3" s="38" customFormat="1" ht="19.5" x14ac:dyDescent="0.2">
      <c r="A76" s="50" t="s">
        <v>517</v>
      </c>
      <c r="B76" s="48"/>
      <c r="C76" s="88"/>
    </row>
    <row r="77" spans="1:3" s="38" customFormat="1" x14ac:dyDescent="0.2">
      <c r="A77" s="50"/>
      <c r="B77" s="41"/>
      <c r="C77" s="82"/>
    </row>
    <row r="78" spans="1:3" s="38" customFormat="1" ht="18.75" customHeight="1" x14ac:dyDescent="0.2">
      <c r="A78" s="126">
        <v>720000</v>
      </c>
      <c r="B78" s="14" t="s">
        <v>77</v>
      </c>
      <c r="C78" s="89">
        <f>+C79</f>
        <v>31000</v>
      </c>
    </row>
    <row r="79" spans="1:3" s="38" customFormat="1" ht="19.5" x14ac:dyDescent="0.2">
      <c r="A79" s="51">
        <v>722000</v>
      </c>
      <c r="B79" s="43" t="s">
        <v>745</v>
      </c>
      <c r="C79" s="89">
        <f>+C80</f>
        <v>31000</v>
      </c>
    </row>
    <row r="80" spans="1:3" s="38" customFormat="1" x14ac:dyDescent="0.2">
      <c r="A80" s="53">
        <v>722500</v>
      </c>
      <c r="B80" s="20" t="s">
        <v>82</v>
      </c>
      <c r="C80" s="88">
        <v>31000</v>
      </c>
    </row>
    <row r="81" spans="1:3" s="38" customFormat="1" x14ac:dyDescent="0.2">
      <c r="A81" s="92"/>
      <c r="B81" s="85" t="s">
        <v>739</v>
      </c>
      <c r="C81" s="91">
        <f>+C78</f>
        <v>31000</v>
      </c>
    </row>
    <row r="82" spans="1:3" s="38" customFormat="1" x14ac:dyDescent="0.2">
      <c r="A82" s="57"/>
      <c r="B82" s="105"/>
      <c r="C82" s="82"/>
    </row>
    <row r="83" spans="1:3" s="38" customFormat="1" x14ac:dyDescent="0.2">
      <c r="A83" s="55"/>
      <c r="B83" s="34"/>
      <c r="C83" s="88"/>
    </row>
    <row r="84" spans="1:3" s="38" customFormat="1" ht="19.5" x14ac:dyDescent="0.2">
      <c r="A84" s="50" t="s">
        <v>578</v>
      </c>
      <c r="B84" s="48"/>
      <c r="C84" s="88"/>
    </row>
    <row r="85" spans="1:3" s="38" customFormat="1" ht="19.5" x14ac:dyDescent="0.2">
      <c r="A85" s="50" t="s">
        <v>233</v>
      </c>
      <c r="B85" s="48"/>
      <c r="C85" s="88"/>
    </row>
    <row r="86" spans="1:3" s="38" customFormat="1" ht="19.5" x14ac:dyDescent="0.2">
      <c r="A86" s="50" t="s">
        <v>352</v>
      </c>
      <c r="B86" s="48"/>
      <c r="C86" s="88"/>
    </row>
    <row r="87" spans="1:3" s="38" customFormat="1" ht="19.5" x14ac:dyDescent="0.2">
      <c r="A87" s="50" t="s">
        <v>579</v>
      </c>
      <c r="B87" s="48"/>
      <c r="C87" s="88"/>
    </row>
    <row r="88" spans="1:3" s="38" customFormat="1" x14ac:dyDescent="0.2">
      <c r="A88" s="50"/>
      <c r="B88" s="41"/>
      <c r="C88" s="82"/>
    </row>
    <row r="89" spans="1:3" s="38" customFormat="1" ht="18.75" customHeight="1" x14ac:dyDescent="0.2">
      <c r="A89" s="126">
        <v>720000</v>
      </c>
      <c r="B89" s="14" t="s">
        <v>77</v>
      </c>
      <c r="C89" s="89">
        <f>+C90</f>
        <v>700000</v>
      </c>
    </row>
    <row r="90" spans="1:3" s="38" customFormat="1" ht="19.5" x14ac:dyDescent="0.2">
      <c r="A90" s="51">
        <v>722000</v>
      </c>
      <c r="B90" s="43" t="s">
        <v>745</v>
      </c>
      <c r="C90" s="89">
        <f>+C91</f>
        <v>700000</v>
      </c>
    </row>
    <row r="91" spans="1:3" s="38" customFormat="1" x14ac:dyDescent="0.2">
      <c r="A91" s="53">
        <v>722500</v>
      </c>
      <c r="B91" s="20" t="s">
        <v>82</v>
      </c>
      <c r="C91" s="88">
        <v>700000</v>
      </c>
    </row>
    <row r="92" spans="1:3" s="38" customFormat="1" x14ac:dyDescent="0.2">
      <c r="A92" s="92"/>
      <c r="B92" s="85" t="s">
        <v>739</v>
      </c>
      <c r="C92" s="91">
        <f>+C89</f>
        <v>700000</v>
      </c>
    </row>
    <row r="93" spans="1:3" s="38" customFormat="1" x14ac:dyDescent="0.2">
      <c r="A93" s="57"/>
      <c r="B93" s="34"/>
      <c r="C93" s="82"/>
    </row>
    <row r="94" spans="1:3" s="38" customFormat="1" x14ac:dyDescent="0.2">
      <c r="A94" s="57"/>
      <c r="B94" s="34"/>
      <c r="C94" s="82"/>
    </row>
    <row r="95" spans="1:3" s="38" customFormat="1" ht="19.5" x14ac:dyDescent="0.2">
      <c r="A95" s="50" t="s">
        <v>585</v>
      </c>
      <c r="B95" s="48"/>
      <c r="C95" s="88"/>
    </row>
    <row r="96" spans="1:3" s="38" customFormat="1" ht="19.5" x14ac:dyDescent="0.2">
      <c r="A96" s="50" t="s">
        <v>234</v>
      </c>
      <c r="B96" s="48"/>
      <c r="C96" s="88"/>
    </row>
    <row r="97" spans="1:3" s="38" customFormat="1" ht="19.5" x14ac:dyDescent="0.2">
      <c r="A97" s="50" t="s">
        <v>329</v>
      </c>
      <c r="B97" s="48"/>
      <c r="C97" s="88"/>
    </row>
    <row r="98" spans="1:3" s="38" customFormat="1" ht="19.5" x14ac:dyDescent="0.2">
      <c r="A98" s="50" t="s">
        <v>517</v>
      </c>
      <c r="B98" s="48"/>
      <c r="C98" s="88"/>
    </row>
    <row r="99" spans="1:3" s="38" customFormat="1" x14ac:dyDescent="0.2">
      <c r="A99" s="50"/>
      <c r="B99" s="41"/>
      <c r="C99" s="82"/>
    </row>
    <row r="100" spans="1:3" s="38" customFormat="1" ht="19.5" x14ac:dyDescent="0.2">
      <c r="A100" s="126">
        <v>720000</v>
      </c>
      <c r="B100" s="14" t="s">
        <v>77</v>
      </c>
      <c r="C100" s="89">
        <f>+C101</f>
        <v>6000</v>
      </c>
    </row>
    <row r="101" spans="1:3" s="38" customFormat="1" ht="19.5" x14ac:dyDescent="0.2">
      <c r="A101" s="51">
        <v>723000</v>
      </c>
      <c r="B101" s="43" t="s">
        <v>192</v>
      </c>
      <c r="C101" s="89">
        <f>+C102</f>
        <v>6000</v>
      </c>
    </row>
    <row r="102" spans="1:3" s="38" customFormat="1" x14ac:dyDescent="0.2">
      <c r="A102" s="53">
        <v>723100</v>
      </c>
      <c r="B102" s="20" t="s">
        <v>192</v>
      </c>
      <c r="C102" s="88">
        <v>6000</v>
      </c>
    </row>
    <row r="103" spans="1:3" s="38" customFormat="1" x14ac:dyDescent="0.2">
      <c r="A103" s="92"/>
      <c r="B103" s="85" t="s">
        <v>739</v>
      </c>
      <c r="C103" s="91">
        <f>+C100</f>
        <v>6000</v>
      </c>
    </row>
    <row r="104" spans="1:3" s="38" customFormat="1" x14ac:dyDescent="0.2">
      <c r="A104" s="57"/>
      <c r="B104" s="34"/>
      <c r="C104" s="82"/>
    </row>
    <row r="105" spans="1:3" s="38" customFormat="1" x14ac:dyDescent="0.2">
      <c r="A105" s="55"/>
      <c r="B105" s="34"/>
      <c r="C105" s="88"/>
    </row>
    <row r="106" spans="1:3" s="38" customFormat="1" ht="19.5" x14ac:dyDescent="0.2">
      <c r="A106" s="50" t="s">
        <v>723</v>
      </c>
      <c r="B106" s="48"/>
      <c r="C106" s="88"/>
    </row>
    <row r="107" spans="1:3" s="38" customFormat="1" ht="19.5" x14ac:dyDescent="0.2">
      <c r="A107" s="50" t="s">
        <v>234</v>
      </c>
      <c r="B107" s="48"/>
      <c r="C107" s="88"/>
    </row>
    <row r="108" spans="1:3" s="38" customFormat="1" ht="19.5" x14ac:dyDescent="0.2">
      <c r="A108" s="50" t="s">
        <v>331</v>
      </c>
      <c r="B108" s="48"/>
      <c r="C108" s="88"/>
    </row>
    <row r="109" spans="1:3" s="38" customFormat="1" ht="19.5" x14ac:dyDescent="0.2">
      <c r="A109" s="50" t="s">
        <v>724</v>
      </c>
      <c r="B109" s="48"/>
      <c r="C109" s="88"/>
    </row>
    <row r="110" spans="1:3" s="38" customFormat="1" x14ac:dyDescent="0.2">
      <c r="A110" s="50"/>
      <c r="B110" s="41"/>
      <c r="C110" s="82"/>
    </row>
    <row r="111" spans="1:3" s="38" customFormat="1" ht="19.5" x14ac:dyDescent="0.2">
      <c r="A111" s="126">
        <v>710000</v>
      </c>
      <c r="B111" s="14" t="s">
        <v>75</v>
      </c>
      <c r="C111" s="89">
        <f>+C112</f>
        <v>147500000</v>
      </c>
    </row>
    <row r="112" spans="1:3" s="38" customFormat="1" ht="19.5" x14ac:dyDescent="0.2">
      <c r="A112" s="51">
        <v>717000</v>
      </c>
      <c r="B112" s="43" t="s">
        <v>58</v>
      </c>
      <c r="C112" s="89">
        <f>+C113</f>
        <v>147500000</v>
      </c>
    </row>
    <row r="113" spans="1:3" s="38" customFormat="1" x14ac:dyDescent="0.2">
      <c r="A113" s="53">
        <v>717100</v>
      </c>
      <c r="B113" s="20" t="s">
        <v>744</v>
      </c>
      <c r="C113" s="88">
        <v>147500000</v>
      </c>
    </row>
    <row r="114" spans="1:3" s="38" customFormat="1" x14ac:dyDescent="0.2">
      <c r="A114" s="92"/>
      <c r="B114" s="85" t="s">
        <v>739</v>
      </c>
      <c r="C114" s="91">
        <f>+C111</f>
        <v>147500000</v>
      </c>
    </row>
    <row r="115" spans="1:3" s="38" customFormat="1" x14ac:dyDescent="0.2">
      <c r="A115" s="57"/>
      <c r="B115" s="34"/>
      <c r="C115" s="82"/>
    </row>
    <row r="116" spans="1:3" s="38" customFormat="1" x14ac:dyDescent="0.2">
      <c r="A116" s="57"/>
      <c r="B116" s="34"/>
      <c r="C116" s="82"/>
    </row>
    <row r="117" spans="1:3" s="38" customFormat="1" ht="19.5" x14ac:dyDescent="0.2">
      <c r="A117" s="50" t="s">
        <v>604</v>
      </c>
      <c r="B117" s="48"/>
      <c r="C117" s="88"/>
    </row>
    <row r="118" spans="1:3" s="38" customFormat="1" ht="19.5" x14ac:dyDescent="0.2">
      <c r="A118" s="50" t="s">
        <v>235</v>
      </c>
      <c r="B118" s="48"/>
      <c r="C118" s="88"/>
    </row>
    <row r="119" spans="1:3" s="38" customFormat="1" ht="19.5" x14ac:dyDescent="0.2">
      <c r="A119" s="50" t="s">
        <v>364</v>
      </c>
      <c r="B119" s="48"/>
      <c r="C119" s="88"/>
    </row>
    <row r="120" spans="1:3" s="38" customFormat="1" ht="19.5" x14ac:dyDescent="0.2">
      <c r="A120" s="50" t="s">
        <v>517</v>
      </c>
      <c r="B120" s="48"/>
      <c r="C120" s="88"/>
    </row>
    <row r="121" spans="1:3" s="38" customFormat="1" x14ac:dyDescent="0.2">
      <c r="A121" s="50"/>
      <c r="B121" s="41"/>
      <c r="C121" s="82"/>
    </row>
    <row r="122" spans="1:3" s="38" customFormat="1" ht="18.75" customHeight="1" x14ac:dyDescent="0.2">
      <c r="A122" s="51">
        <v>930000</v>
      </c>
      <c r="B122" s="43" t="s">
        <v>749</v>
      </c>
      <c r="C122" s="89">
        <f>C123</f>
        <v>8400</v>
      </c>
    </row>
    <row r="123" spans="1:3" s="38" customFormat="1" ht="19.5" x14ac:dyDescent="0.2">
      <c r="A123" s="127">
        <v>931000</v>
      </c>
      <c r="B123" s="30" t="s">
        <v>748</v>
      </c>
      <c r="C123" s="128">
        <f>C124</f>
        <v>8400</v>
      </c>
    </row>
    <row r="124" spans="1:3" s="38" customFormat="1" x14ac:dyDescent="0.2">
      <c r="A124" s="17">
        <v>931200</v>
      </c>
      <c r="B124" s="20" t="s">
        <v>180</v>
      </c>
      <c r="C124" s="88">
        <v>8400</v>
      </c>
    </row>
    <row r="125" spans="1:3" s="38" customFormat="1" ht="37.5" x14ac:dyDescent="0.2">
      <c r="A125" s="130" t="s">
        <v>1</v>
      </c>
      <c r="B125" s="14" t="s">
        <v>741</v>
      </c>
      <c r="C125" s="82">
        <v>1600</v>
      </c>
    </row>
    <row r="126" spans="1:3" s="38" customFormat="1" x14ac:dyDescent="0.2">
      <c r="A126" s="92"/>
      <c r="B126" s="85" t="s">
        <v>739</v>
      </c>
      <c r="C126" s="91">
        <f>C122+C125</f>
        <v>10000</v>
      </c>
    </row>
    <row r="127" spans="1:3" s="38" customFormat="1" x14ac:dyDescent="0.2">
      <c r="A127" s="57"/>
      <c r="B127" s="34"/>
      <c r="C127" s="82"/>
    </row>
    <row r="128" spans="1:3" s="38" customFormat="1" x14ac:dyDescent="0.2">
      <c r="A128" s="55"/>
      <c r="B128" s="34"/>
      <c r="C128" s="88"/>
    </row>
    <row r="129" spans="1:3" s="38" customFormat="1" ht="19.5" x14ac:dyDescent="0.2">
      <c r="A129" s="50" t="s">
        <v>605</v>
      </c>
      <c r="B129" s="48"/>
      <c r="C129" s="88"/>
    </row>
    <row r="130" spans="1:3" s="38" customFormat="1" ht="19.5" x14ac:dyDescent="0.2">
      <c r="A130" s="50" t="s">
        <v>235</v>
      </c>
      <c r="B130" s="48"/>
      <c r="C130" s="88"/>
    </row>
    <row r="131" spans="1:3" s="38" customFormat="1" ht="19.5" x14ac:dyDescent="0.2">
      <c r="A131" s="50" t="s">
        <v>365</v>
      </c>
      <c r="B131" s="48"/>
      <c r="C131" s="88"/>
    </row>
    <row r="132" spans="1:3" s="38" customFormat="1" ht="19.5" x14ac:dyDescent="0.2">
      <c r="A132" s="50" t="s">
        <v>517</v>
      </c>
      <c r="B132" s="48"/>
      <c r="C132" s="88"/>
    </row>
    <row r="133" spans="1:3" s="38" customFormat="1" x14ac:dyDescent="0.2">
      <c r="A133" s="50"/>
      <c r="B133" s="41"/>
      <c r="C133" s="82"/>
    </row>
    <row r="134" spans="1:3" s="38" customFormat="1" ht="18.75" customHeight="1" x14ac:dyDescent="0.2">
      <c r="A134" s="51">
        <v>930000</v>
      </c>
      <c r="B134" s="43" t="s">
        <v>749</v>
      </c>
      <c r="C134" s="89">
        <f>+C135</f>
        <v>70000</v>
      </c>
    </row>
    <row r="135" spans="1:3" s="38" customFormat="1" ht="19.5" x14ac:dyDescent="0.2">
      <c r="A135" s="127">
        <v>931000</v>
      </c>
      <c r="B135" s="30" t="s">
        <v>748</v>
      </c>
      <c r="C135" s="89">
        <f>+C136</f>
        <v>70000</v>
      </c>
    </row>
    <row r="136" spans="1:3" s="38" customFormat="1" x14ac:dyDescent="0.2">
      <c r="A136" s="17">
        <v>931200</v>
      </c>
      <c r="B136" s="20" t="s">
        <v>180</v>
      </c>
      <c r="C136" s="88">
        <v>70000</v>
      </c>
    </row>
    <row r="137" spans="1:3" s="38" customFormat="1" x14ac:dyDescent="0.2">
      <c r="A137" s="92"/>
      <c r="B137" s="85" t="s">
        <v>739</v>
      </c>
      <c r="C137" s="91">
        <f>+C134</f>
        <v>70000</v>
      </c>
    </row>
    <row r="138" spans="1:3" s="38" customFormat="1" x14ac:dyDescent="0.2">
      <c r="A138" s="57"/>
      <c r="B138" s="34"/>
      <c r="C138" s="82"/>
    </row>
    <row r="139" spans="1:3" s="38" customFormat="1" x14ac:dyDescent="0.2">
      <c r="A139" s="55"/>
      <c r="B139" s="34"/>
      <c r="C139" s="88"/>
    </row>
    <row r="140" spans="1:3" s="38" customFormat="1" ht="19.5" x14ac:dyDescent="0.2">
      <c r="A140" s="50" t="s">
        <v>606</v>
      </c>
      <c r="B140" s="48"/>
      <c r="C140" s="88"/>
    </row>
    <row r="141" spans="1:3" s="38" customFormat="1" ht="19.5" x14ac:dyDescent="0.2">
      <c r="A141" s="50" t="s">
        <v>235</v>
      </c>
      <c r="B141" s="48"/>
      <c r="C141" s="88"/>
    </row>
    <row r="142" spans="1:3" s="38" customFormat="1" ht="19.5" x14ac:dyDescent="0.2">
      <c r="A142" s="50" t="s">
        <v>366</v>
      </c>
      <c r="B142" s="48"/>
      <c r="C142" s="88"/>
    </row>
    <row r="143" spans="1:3" s="38" customFormat="1" ht="19.5" x14ac:dyDescent="0.2">
      <c r="A143" s="50" t="s">
        <v>517</v>
      </c>
      <c r="B143" s="48"/>
      <c r="C143" s="88"/>
    </row>
    <row r="144" spans="1:3" s="38" customFormat="1" x14ac:dyDescent="0.2">
      <c r="A144" s="50"/>
      <c r="B144" s="41"/>
      <c r="C144" s="82"/>
    </row>
    <row r="145" spans="1:3" s="102" customFormat="1" ht="37.5" x14ac:dyDescent="0.2">
      <c r="A145" s="130" t="s">
        <v>1</v>
      </c>
      <c r="B145" s="14" t="s">
        <v>741</v>
      </c>
      <c r="C145" s="82">
        <v>5000</v>
      </c>
    </row>
    <row r="146" spans="1:3" s="38" customFormat="1" x14ac:dyDescent="0.2">
      <c r="A146" s="92"/>
      <c r="B146" s="85" t="s">
        <v>739</v>
      </c>
      <c r="C146" s="91">
        <f>C145</f>
        <v>5000</v>
      </c>
    </row>
    <row r="147" spans="1:3" s="38" customFormat="1" ht="19.5" x14ac:dyDescent="0.2">
      <c r="A147" s="96"/>
      <c r="B147" s="34"/>
      <c r="C147" s="82"/>
    </row>
    <row r="148" spans="1:3" s="38" customFormat="1" x14ac:dyDescent="0.2">
      <c r="A148" s="55"/>
      <c r="B148" s="34"/>
      <c r="C148" s="88"/>
    </row>
    <row r="149" spans="1:3" s="38" customFormat="1" ht="19.5" x14ac:dyDescent="0.2">
      <c r="A149" s="50" t="s">
        <v>608</v>
      </c>
      <c r="B149" s="48"/>
      <c r="C149" s="88"/>
    </row>
    <row r="150" spans="1:3" s="38" customFormat="1" ht="19.5" x14ac:dyDescent="0.2">
      <c r="A150" s="50" t="s">
        <v>235</v>
      </c>
      <c r="B150" s="48"/>
      <c r="C150" s="88"/>
    </row>
    <row r="151" spans="1:3" s="38" customFormat="1" ht="19.5" x14ac:dyDescent="0.2">
      <c r="A151" s="50" t="s">
        <v>368</v>
      </c>
      <c r="B151" s="48"/>
      <c r="C151" s="88"/>
    </row>
    <row r="152" spans="1:3" s="38" customFormat="1" ht="19.5" x14ac:dyDescent="0.2">
      <c r="A152" s="50" t="s">
        <v>517</v>
      </c>
      <c r="B152" s="48"/>
      <c r="C152" s="88"/>
    </row>
    <row r="153" spans="1:3" s="38" customFormat="1" x14ac:dyDescent="0.2">
      <c r="A153" s="50"/>
      <c r="B153" s="41"/>
      <c r="C153" s="82"/>
    </row>
    <row r="154" spans="1:3" s="49" customFormat="1" ht="19.5" x14ac:dyDescent="0.2">
      <c r="A154" s="51">
        <v>930000</v>
      </c>
      <c r="B154" s="43" t="s">
        <v>749</v>
      </c>
      <c r="C154" s="89">
        <f>C155</f>
        <v>2000</v>
      </c>
    </row>
    <row r="155" spans="1:3" s="49" customFormat="1" ht="19.5" x14ac:dyDescent="0.2">
      <c r="A155" s="127">
        <v>931000</v>
      </c>
      <c r="B155" s="30" t="s">
        <v>748</v>
      </c>
      <c r="C155" s="89">
        <f>C156</f>
        <v>2000</v>
      </c>
    </row>
    <row r="156" spans="1:3" s="38" customFormat="1" x14ac:dyDescent="0.2">
      <c r="A156" s="131">
        <v>931200</v>
      </c>
      <c r="B156" s="18" t="s">
        <v>180</v>
      </c>
      <c r="C156" s="88">
        <v>2000</v>
      </c>
    </row>
    <row r="157" spans="1:3" s="38" customFormat="1" x14ac:dyDescent="0.2">
      <c r="A157" s="92"/>
      <c r="B157" s="85" t="s">
        <v>739</v>
      </c>
      <c r="C157" s="91">
        <f>C154</f>
        <v>2000</v>
      </c>
    </row>
    <row r="158" spans="1:3" s="38" customFormat="1" x14ac:dyDescent="0.2">
      <c r="A158" s="57"/>
      <c r="B158" s="34"/>
      <c r="C158" s="82"/>
    </row>
    <row r="159" spans="1:3" s="38" customFormat="1" x14ac:dyDescent="0.2">
      <c r="A159" s="57"/>
      <c r="B159" s="34"/>
      <c r="C159" s="82"/>
    </row>
    <row r="160" spans="1:3" s="38" customFormat="1" ht="19.5" x14ac:dyDescent="0.2">
      <c r="A160" s="50" t="s">
        <v>751</v>
      </c>
      <c r="B160" s="48"/>
      <c r="C160" s="88"/>
    </row>
    <row r="161" spans="1:3" s="38" customFormat="1" ht="19.5" x14ac:dyDescent="0.2">
      <c r="A161" s="50" t="s">
        <v>235</v>
      </c>
      <c r="B161" s="48"/>
      <c r="C161" s="88"/>
    </row>
    <row r="162" spans="1:3" s="38" customFormat="1" ht="19.5" x14ac:dyDescent="0.2">
      <c r="A162" s="50" t="s">
        <v>369</v>
      </c>
      <c r="B162" s="48"/>
      <c r="C162" s="88"/>
    </row>
    <row r="163" spans="1:3" s="38" customFormat="1" ht="19.5" x14ac:dyDescent="0.2">
      <c r="A163" s="50" t="s">
        <v>594</v>
      </c>
      <c r="B163" s="48"/>
      <c r="C163" s="88"/>
    </row>
    <row r="164" spans="1:3" s="38" customFormat="1" x14ac:dyDescent="0.2">
      <c r="A164" s="50"/>
      <c r="B164" s="41"/>
      <c r="C164" s="82"/>
    </row>
    <row r="165" spans="1:3" s="38" customFormat="1" ht="18.75" customHeight="1" x14ac:dyDescent="0.2">
      <c r="A165" s="126">
        <v>720000</v>
      </c>
      <c r="B165" s="14" t="s">
        <v>77</v>
      </c>
      <c r="C165" s="89">
        <f>+C166</f>
        <v>55600</v>
      </c>
    </row>
    <row r="166" spans="1:3" s="38" customFormat="1" ht="39" x14ac:dyDescent="0.2">
      <c r="A166" s="51">
        <v>728000</v>
      </c>
      <c r="B166" s="43" t="s">
        <v>97</v>
      </c>
      <c r="C166" s="89">
        <f>+C167</f>
        <v>55600</v>
      </c>
    </row>
    <row r="167" spans="1:3" s="38" customFormat="1" ht="37.5" x14ac:dyDescent="0.2">
      <c r="A167" s="53">
        <v>728200</v>
      </c>
      <c r="B167" s="20" t="s">
        <v>125</v>
      </c>
      <c r="C167" s="88">
        <v>55600</v>
      </c>
    </row>
    <row r="168" spans="1:3" s="38" customFormat="1" ht="19.5" x14ac:dyDescent="0.2">
      <c r="A168" s="96">
        <v>810000</v>
      </c>
      <c r="B168" s="48" t="s">
        <v>746</v>
      </c>
      <c r="C168" s="89">
        <f>+C169</f>
        <v>590800</v>
      </c>
    </row>
    <row r="169" spans="1:3" s="38" customFormat="1" ht="39" x14ac:dyDescent="0.2">
      <c r="A169" s="96">
        <v>816000</v>
      </c>
      <c r="B169" s="22" t="s">
        <v>195</v>
      </c>
      <c r="C169" s="89">
        <f>+C170</f>
        <v>590800</v>
      </c>
    </row>
    <row r="170" spans="1:3" s="38" customFormat="1" x14ac:dyDescent="0.2">
      <c r="A170" s="53">
        <v>816100</v>
      </c>
      <c r="B170" s="20" t="s">
        <v>195</v>
      </c>
      <c r="C170" s="88">
        <f>610800-20000</f>
        <v>590800</v>
      </c>
    </row>
    <row r="171" spans="1:3" s="38" customFormat="1" ht="39" x14ac:dyDescent="0.2">
      <c r="A171" s="51">
        <v>880000</v>
      </c>
      <c r="B171" s="22" t="s">
        <v>750</v>
      </c>
      <c r="C171" s="89">
        <f>+C172</f>
        <v>150600</v>
      </c>
    </row>
    <row r="172" spans="1:3" s="38" customFormat="1" ht="39" x14ac:dyDescent="0.2">
      <c r="A172" s="51">
        <v>881000</v>
      </c>
      <c r="B172" s="22" t="s">
        <v>138</v>
      </c>
      <c r="C172" s="89">
        <f>+C173</f>
        <v>150600</v>
      </c>
    </row>
    <row r="173" spans="1:3" s="38" customFormat="1" ht="37.5" x14ac:dyDescent="0.2">
      <c r="A173" s="53">
        <v>881200</v>
      </c>
      <c r="B173" s="20" t="s">
        <v>138</v>
      </c>
      <c r="C173" s="88">
        <v>150600</v>
      </c>
    </row>
    <row r="174" spans="1:3" s="38" customFormat="1" ht="19.5" x14ac:dyDescent="0.2">
      <c r="A174" s="51">
        <v>930000</v>
      </c>
      <c r="B174" s="43" t="s">
        <v>749</v>
      </c>
      <c r="C174" s="89">
        <f>+C175+C177</f>
        <v>117200</v>
      </c>
    </row>
    <row r="175" spans="1:3" s="38" customFormat="1" ht="19.5" x14ac:dyDescent="0.2">
      <c r="A175" s="127">
        <v>931000</v>
      </c>
      <c r="B175" s="30" t="s">
        <v>748</v>
      </c>
      <c r="C175" s="89">
        <f>+C176</f>
        <v>94100</v>
      </c>
    </row>
    <row r="176" spans="1:3" s="38" customFormat="1" x14ac:dyDescent="0.2">
      <c r="A176" s="17">
        <v>931100</v>
      </c>
      <c r="B176" s="20" t="s">
        <v>179</v>
      </c>
      <c r="C176" s="88">
        <v>94100</v>
      </c>
    </row>
    <row r="177" spans="1:3" s="38" customFormat="1" ht="19.5" x14ac:dyDescent="0.2">
      <c r="A177" s="96">
        <v>938000</v>
      </c>
      <c r="B177" s="22" t="s">
        <v>118</v>
      </c>
      <c r="C177" s="89">
        <f>+C178</f>
        <v>23100</v>
      </c>
    </row>
    <row r="178" spans="1:3" s="38" customFormat="1" x14ac:dyDescent="0.2">
      <c r="A178" s="53">
        <v>938200</v>
      </c>
      <c r="B178" s="20" t="s">
        <v>183</v>
      </c>
      <c r="C178" s="88">
        <v>23100</v>
      </c>
    </row>
    <row r="179" spans="1:3" s="38" customFormat="1" ht="37.5" x14ac:dyDescent="0.2">
      <c r="A179" s="130" t="s">
        <v>1</v>
      </c>
      <c r="B179" s="14" t="s">
        <v>741</v>
      </c>
      <c r="C179" s="82">
        <v>20000</v>
      </c>
    </row>
    <row r="180" spans="1:3" s="38" customFormat="1" x14ac:dyDescent="0.2">
      <c r="A180" s="92"/>
      <c r="B180" s="85" t="s">
        <v>739</v>
      </c>
      <c r="C180" s="91">
        <f>+C165+C168+C171+C174+C179</f>
        <v>934200</v>
      </c>
    </row>
    <row r="181" spans="1:3" s="38" customFormat="1" x14ac:dyDescent="0.2">
      <c r="A181" s="57"/>
      <c r="B181" s="34"/>
      <c r="C181" s="82"/>
    </row>
    <row r="182" spans="1:3" s="38" customFormat="1" x14ac:dyDescent="0.2">
      <c r="A182" s="55"/>
      <c r="B182" s="34"/>
      <c r="C182" s="88"/>
    </row>
    <row r="183" spans="1:3" s="38" customFormat="1" ht="19.5" x14ac:dyDescent="0.2">
      <c r="A183" s="50" t="s">
        <v>752</v>
      </c>
      <c r="B183" s="48"/>
      <c r="C183" s="88"/>
    </row>
    <row r="184" spans="1:3" s="38" customFormat="1" ht="19.5" x14ac:dyDescent="0.2">
      <c r="A184" s="50" t="s">
        <v>235</v>
      </c>
      <c r="B184" s="48"/>
      <c r="C184" s="88"/>
    </row>
    <row r="185" spans="1:3" s="38" customFormat="1" ht="19.5" x14ac:dyDescent="0.2">
      <c r="A185" s="50" t="s">
        <v>370</v>
      </c>
      <c r="B185" s="48"/>
      <c r="C185" s="88"/>
    </row>
    <row r="186" spans="1:3" s="38" customFormat="1" ht="19.5" x14ac:dyDescent="0.2">
      <c r="A186" s="50" t="s">
        <v>594</v>
      </c>
      <c r="B186" s="48"/>
      <c r="C186" s="88"/>
    </row>
    <row r="187" spans="1:3" s="38" customFormat="1" x14ac:dyDescent="0.2">
      <c r="A187" s="50"/>
      <c r="B187" s="41"/>
      <c r="C187" s="82"/>
    </row>
    <row r="188" spans="1:3" s="38" customFormat="1" ht="18.75" customHeight="1" x14ac:dyDescent="0.2">
      <c r="A188" s="126">
        <v>720000</v>
      </c>
      <c r="B188" s="14" t="s">
        <v>77</v>
      </c>
      <c r="C188" s="89">
        <f>+C189</f>
        <v>414700</v>
      </c>
    </row>
    <row r="189" spans="1:3" s="38" customFormat="1" ht="19.5" x14ac:dyDescent="0.2">
      <c r="A189" s="51">
        <v>722000</v>
      </c>
      <c r="B189" s="43" t="s">
        <v>745</v>
      </c>
      <c r="C189" s="89">
        <f>SUM(C190:C190)</f>
        <v>414700</v>
      </c>
    </row>
    <row r="190" spans="1:3" s="38" customFormat="1" x14ac:dyDescent="0.2">
      <c r="A190" s="53">
        <v>722500</v>
      </c>
      <c r="B190" s="20" t="s">
        <v>82</v>
      </c>
      <c r="C190" s="88">
        <v>414700</v>
      </c>
    </row>
    <row r="191" spans="1:3" s="38" customFormat="1" ht="37.5" x14ac:dyDescent="0.2">
      <c r="A191" s="130" t="s">
        <v>1</v>
      </c>
      <c r="B191" s="14" t="s">
        <v>741</v>
      </c>
      <c r="C191" s="82">
        <v>20500</v>
      </c>
    </row>
    <row r="192" spans="1:3" s="38" customFormat="1" x14ac:dyDescent="0.2">
      <c r="A192" s="92"/>
      <c r="B192" s="85" t="s">
        <v>739</v>
      </c>
      <c r="C192" s="91">
        <f>+C188+C191</f>
        <v>435200</v>
      </c>
    </row>
    <row r="193" spans="1:3" s="38" customFormat="1" x14ac:dyDescent="0.2">
      <c r="A193" s="57"/>
      <c r="B193" s="34"/>
      <c r="C193" s="82"/>
    </row>
    <row r="194" spans="1:3" s="38" customFormat="1" x14ac:dyDescent="0.2">
      <c r="A194" s="55"/>
      <c r="B194" s="34"/>
      <c r="C194" s="88"/>
    </row>
    <row r="195" spans="1:3" s="38" customFormat="1" ht="19.5" x14ac:dyDescent="0.2">
      <c r="A195" s="50" t="s">
        <v>753</v>
      </c>
      <c r="B195" s="48"/>
      <c r="C195" s="88"/>
    </row>
    <row r="196" spans="1:3" s="38" customFormat="1" ht="19.5" x14ac:dyDescent="0.2">
      <c r="A196" s="50" t="s">
        <v>235</v>
      </c>
      <c r="B196" s="48"/>
      <c r="C196" s="88"/>
    </row>
    <row r="197" spans="1:3" s="38" customFormat="1" ht="19.5" x14ac:dyDescent="0.2">
      <c r="A197" s="50" t="s">
        <v>371</v>
      </c>
      <c r="B197" s="48"/>
      <c r="C197" s="88"/>
    </row>
    <row r="198" spans="1:3" s="38" customFormat="1" ht="19.5" x14ac:dyDescent="0.2">
      <c r="A198" s="50" t="s">
        <v>594</v>
      </c>
      <c r="B198" s="48"/>
      <c r="C198" s="88"/>
    </row>
    <row r="199" spans="1:3" s="38" customFormat="1" x14ac:dyDescent="0.2">
      <c r="A199" s="50"/>
      <c r="B199" s="41"/>
      <c r="C199" s="82"/>
    </row>
    <row r="200" spans="1:3" s="102" customFormat="1" x14ac:dyDescent="0.2">
      <c r="A200" s="126">
        <v>720000</v>
      </c>
      <c r="B200" s="14" t="s">
        <v>77</v>
      </c>
      <c r="C200" s="82">
        <f>C201+C203</f>
        <v>280000</v>
      </c>
    </row>
    <row r="201" spans="1:3" s="49" customFormat="1" ht="19.5" x14ac:dyDescent="0.2">
      <c r="A201" s="51">
        <v>721000</v>
      </c>
      <c r="B201" s="43" t="s">
        <v>71</v>
      </c>
      <c r="C201" s="89">
        <f>C202</f>
        <v>30000</v>
      </c>
    </row>
    <row r="202" spans="1:3" s="38" customFormat="1" x14ac:dyDescent="0.2">
      <c r="A202" s="28">
        <v>721200</v>
      </c>
      <c r="B202" s="20" t="s">
        <v>78</v>
      </c>
      <c r="C202" s="88">
        <v>30000</v>
      </c>
    </row>
    <row r="203" spans="1:3" s="38" customFormat="1" ht="19.5" x14ac:dyDescent="0.2">
      <c r="A203" s="51">
        <v>722000</v>
      </c>
      <c r="B203" s="43" t="s">
        <v>745</v>
      </c>
      <c r="C203" s="89">
        <f>C204</f>
        <v>250000</v>
      </c>
    </row>
    <row r="204" spans="1:3" s="38" customFormat="1" x14ac:dyDescent="0.2">
      <c r="A204" s="53">
        <v>722500</v>
      </c>
      <c r="B204" s="20" t="s">
        <v>82</v>
      </c>
      <c r="C204" s="88">
        <v>250000</v>
      </c>
    </row>
    <row r="205" spans="1:3" s="38" customFormat="1" x14ac:dyDescent="0.2">
      <c r="A205" s="55">
        <v>810000</v>
      </c>
      <c r="B205" s="34" t="s">
        <v>746</v>
      </c>
      <c r="C205" s="82">
        <f>C206</f>
        <v>132500</v>
      </c>
    </row>
    <row r="206" spans="1:3" s="38" customFormat="1" ht="39" x14ac:dyDescent="0.2">
      <c r="A206" s="51">
        <v>816000</v>
      </c>
      <c r="B206" s="22" t="s">
        <v>195</v>
      </c>
      <c r="C206" s="89">
        <f>C207</f>
        <v>132500</v>
      </c>
    </row>
    <row r="207" spans="1:3" s="38" customFormat="1" x14ac:dyDescent="0.2">
      <c r="A207" s="53">
        <v>816100</v>
      </c>
      <c r="B207" s="20" t="s">
        <v>195</v>
      </c>
      <c r="C207" s="88">
        <v>132500</v>
      </c>
    </row>
    <row r="208" spans="1:3" s="38" customFormat="1" ht="37.5" x14ac:dyDescent="0.2">
      <c r="A208" s="55">
        <v>880000</v>
      </c>
      <c r="B208" s="9" t="s">
        <v>750</v>
      </c>
      <c r="C208" s="82">
        <f>+C209</f>
        <v>30000</v>
      </c>
    </row>
    <row r="209" spans="1:3" s="38" customFormat="1" ht="39" x14ac:dyDescent="0.2">
      <c r="A209" s="51">
        <v>881000</v>
      </c>
      <c r="B209" s="22" t="s">
        <v>138</v>
      </c>
      <c r="C209" s="89">
        <f>+C210</f>
        <v>30000</v>
      </c>
    </row>
    <row r="210" spans="1:3" s="38" customFormat="1" ht="37.5" x14ac:dyDescent="0.2">
      <c r="A210" s="53">
        <v>881200</v>
      </c>
      <c r="B210" s="20" t="s">
        <v>138</v>
      </c>
      <c r="C210" s="88">
        <v>30000</v>
      </c>
    </row>
    <row r="211" spans="1:3" s="38" customFormat="1" x14ac:dyDescent="0.2">
      <c r="A211" s="55">
        <v>930000</v>
      </c>
      <c r="B211" s="87" t="s">
        <v>749</v>
      </c>
      <c r="C211" s="82">
        <f>C212</f>
        <v>30000</v>
      </c>
    </row>
    <row r="212" spans="1:3" s="38" customFormat="1" ht="19.5" x14ac:dyDescent="0.2">
      <c r="A212" s="51">
        <v>938000</v>
      </c>
      <c r="B212" s="22" t="s">
        <v>118</v>
      </c>
      <c r="C212" s="89">
        <f>C213</f>
        <v>30000</v>
      </c>
    </row>
    <row r="213" spans="1:3" s="38" customFormat="1" x14ac:dyDescent="0.2">
      <c r="A213" s="53">
        <v>938200</v>
      </c>
      <c r="B213" s="20" t="s">
        <v>183</v>
      </c>
      <c r="C213" s="88">
        <v>30000</v>
      </c>
    </row>
    <row r="214" spans="1:3" s="38" customFormat="1" x14ac:dyDescent="0.2">
      <c r="A214" s="92"/>
      <c r="B214" s="85" t="s">
        <v>739</v>
      </c>
      <c r="C214" s="91">
        <f>C200+C205+C208+C211</f>
        <v>472500</v>
      </c>
    </row>
    <row r="215" spans="1:3" s="38" customFormat="1" x14ac:dyDescent="0.2">
      <c r="A215" s="57"/>
      <c r="B215" s="34"/>
      <c r="C215" s="88"/>
    </row>
    <row r="216" spans="1:3" s="38" customFormat="1" x14ac:dyDescent="0.2">
      <c r="A216" s="55"/>
      <c r="B216" s="34"/>
      <c r="C216" s="88"/>
    </row>
    <row r="217" spans="1:3" s="38" customFormat="1" ht="19.5" x14ac:dyDescent="0.2">
      <c r="A217" s="50" t="s">
        <v>754</v>
      </c>
      <c r="B217" s="48"/>
      <c r="C217" s="88"/>
    </row>
    <row r="218" spans="1:3" s="38" customFormat="1" ht="19.5" x14ac:dyDescent="0.2">
      <c r="A218" s="50" t="s">
        <v>235</v>
      </c>
      <c r="B218" s="48"/>
      <c r="C218" s="88"/>
    </row>
    <row r="219" spans="1:3" s="38" customFormat="1" ht="19.5" x14ac:dyDescent="0.2">
      <c r="A219" s="50" t="s">
        <v>372</v>
      </c>
      <c r="B219" s="48"/>
      <c r="C219" s="88"/>
    </row>
    <row r="220" spans="1:3" s="38" customFormat="1" ht="19.5" x14ac:dyDescent="0.2">
      <c r="A220" s="50" t="s">
        <v>594</v>
      </c>
      <c r="B220" s="48"/>
      <c r="C220" s="88"/>
    </row>
    <row r="221" spans="1:3" s="38" customFormat="1" x14ac:dyDescent="0.2">
      <c r="A221" s="50"/>
      <c r="B221" s="41"/>
      <c r="C221" s="82"/>
    </row>
    <row r="222" spans="1:3" s="38" customFormat="1" ht="18.75" customHeight="1" x14ac:dyDescent="0.2">
      <c r="A222" s="126">
        <v>720000</v>
      </c>
      <c r="B222" s="14" t="s">
        <v>77</v>
      </c>
      <c r="C222" s="89">
        <f>+C223</f>
        <v>55000</v>
      </c>
    </row>
    <row r="223" spans="1:3" s="38" customFormat="1" ht="19.5" x14ac:dyDescent="0.2">
      <c r="A223" s="51">
        <v>722000</v>
      </c>
      <c r="B223" s="43" t="s">
        <v>745</v>
      </c>
      <c r="C223" s="89">
        <f>SUM(C224:C224)</f>
        <v>55000</v>
      </c>
    </row>
    <row r="224" spans="1:3" s="38" customFormat="1" x14ac:dyDescent="0.2">
      <c r="A224" s="53">
        <v>722500</v>
      </c>
      <c r="B224" s="20" t="s">
        <v>82</v>
      </c>
      <c r="C224" s="88">
        <v>55000</v>
      </c>
    </row>
    <row r="225" spans="1:3" s="38" customFormat="1" x14ac:dyDescent="0.2">
      <c r="A225" s="92"/>
      <c r="B225" s="85" t="s">
        <v>739</v>
      </c>
      <c r="C225" s="91">
        <f>+C222</f>
        <v>55000</v>
      </c>
    </row>
    <row r="226" spans="1:3" s="38" customFormat="1" x14ac:dyDescent="0.2">
      <c r="A226" s="57"/>
      <c r="B226" s="34"/>
      <c r="C226" s="88"/>
    </row>
    <row r="227" spans="1:3" s="38" customFormat="1" x14ac:dyDescent="0.2">
      <c r="A227" s="55"/>
      <c r="B227" s="34"/>
      <c r="C227" s="88"/>
    </row>
    <row r="228" spans="1:3" s="38" customFormat="1" ht="19.5" x14ac:dyDescent="0.2">
      <c r="A228" s="50" t="s">
        <v>755</v>
      </c>
      <c r="B228" s="48"/>
      <c r="C228" s="88"/>
    </row>
    <row r="229" spans="1:3" s="38" customFormat="1" ht="19.5" x14ac:dyDescent="0.2">
      <c r="A229" s="50" t="s">
        <v>235</v>
      </c>
      <c r="B229" s="48"/>
      <c r="C229" s="88"/>
    </row>
    <row r="230" spans="1:3" s="38" customFormat="1" ht="19.5" x14ac:dyDescent="0.2">
      <c r="A230" s="50" t="s">
        <v>373</v>
      </c>
      <c r="B230" s="48"/>
      <c r="C230" s="88"/>
    </row>
    <row r="231" spans="1:3" s="38" customFormat="1" ht="19.5" x14ac:dyDescent="0.2">
      <c r="A231" s="50" t="s">
        <v>594</v>
      </c>
      <c r="B231" s="48"/>
      <c r="C231" s="88"/>
    </row>
    <row r="232" spans="1:3" s="38" customFormat="1" x14ac:dyDescent="0.2">
      <c r="A232" s="50"/>
      <c r="B232" s="41"/>
      <c r="C232" s="82"/>
    </row>
    <row r="233" spans="1:3" s="38" customFormat="1" ht="18.75" customHeight="1" x14ac:dyDescent="0.2">
      <c r="A233" s="126">
        <v>720000</v>
      </c>
      <c r="B233" s="14" t="s">
        <v>77</v>
      </c>
      <c r="C233" s="89">
        <f>+C234</f>
        <v>1035400</v>
      </c>
    </row>
    <row r="234" spans="1:3" s="38" customFormat="1" ht="19.5" x14ac:dyDescent="0.2">
      <c r="A234" s="51">
        <v>722000</v>
      </c>
      <c r="B234" s="43" t="s">
        <v>745</v>
      </c>
      <c r="C234" s="89">
        <f>SUM(C235:C235)</f>
        <v>1035400</v>
      </c>
    </row>
    <row r="235" spans="1:3" s="38" customFormat="1" x14ac:dyDescent="0.2">
      <c r="A235" s="53">
        <v>722500</v>
      </c>
      <c r="B235" s="20" t="s">
        <v>82</v>
      </c>
      <c r="C235" s="88">
        <v>1035400</v>
      </c>
    </row>
    <row r="236" spans="1:3" s="38" customFormat="1" ht="37.5" x14ac:dyDescent="0.2">
      <c r="A236" s="130" t="s">
        <v>1</v>
      </c>
      <c r="B236" s="14" t="s">
        <v>741</v>
      </c>
      <c r="C236" s="82">
        <v>80000</v>
      </c>
    </row>
    <row r="237" spans="1:3" s="38" customFormat="1" x14ac:dyDescent="0.2">
      <c r="A237" s="92"/>
      <c r="B237" s="85" t="s">
        <v>739</v>
      </c>
      <c r="C237" s="91">
        <f>+C233+C236</f>
        <v>1115400</v>
      </c>
    </row>
    <row r="238" spans="1:3" s="38" customFormat="1" x14ac:dyDescent="0.2">
      <c r="A238" s="57"/>
      <c r="B238" s="34"/>
      <c r="C238" s="82"/>
    </row>
    <row r="239" spans="1:3" s="38" customFormat="1" x14ac:dyDescent="0.2">
      <c r="A239" s="55"/>
      <c r="B239" s="34"/>
      <c r="C239" s="88"/>
    </row>
    <row r="240" spans="1:3" s="38" customFormat="1" ht="19.5" x14ac:dyDescent="0.2">
      <c r="A240" s="50" t="s">
        <v>756</v>
      </c>
      <c r="B240" s="48"/>
      <c r="C240" s="88"/>
    </row>
    <row r="241" spans="1:3" s="38" customFormat="1" ht="19.5" x14ac:dyDescent="0.2">
      <c r="A241" s="50" t="s">
        <v>235</v>
      </c>
      <c r="B241" s="48"/>
      <c r="C241" s="88"/>
    </row>
    <row r="242" spans="1:3" s="38" customFormat="1" ht="19.5" x14ac:dyDescent="0.2">
      <c r="A242" s="50" t="s">
        <v>374</v>
      </c>
      <c r="B242" s="48"/>
      <c r="C242" s="88"/>
    </row>
    <row r="243" spans="1:3" s="38" customFormat="1" ht="19.5" x14ac:dyDescent="0.2">
      <c r="A243" s="50" t="s">
        <v>594</v>
      </c>
      <c r="B243" s="48"/>
      <c r="C243" s="88"/>
    </row>
    <row r="244" spans="1:3" s="38" customFormat="1" x14ac:dyDescent="0.2">
      <c r="A244" s="50"/>
      <c r="B244" s="41"/>
      <c r="C244" s="82"/>
    </row>
    <row r="245" spans="1:3" s="38" customFormat="1" ht="18.75" customHeight="1" x14ac:dyDescent="0.2">
      <c r="A245" s="126">
        <v>720000</v>
      </c>
      <c r="B245" s="14" t="s">
        <v>77</v>
      </c>
      <c r="C245" s="89">
        <f>+C246</f>
        <v>80000</v>
      </c>
    </row>
    <row r="246" spans="1:3" s="38" customFormat="1" ht="19.5" x14ac:dyDescent="0.2">
      <c r="A246" s="51">
        <v>722000</v>
      </c>
      <c r="B246" s="43" t="s">
        <v>745</v>
      </c>
      <c r="C246" s="89">
        <f>SUM(C247:C247)</f>
        <v>80000</v>
      </c>
    </row>
    <row r="247" spans="1:3" s="38" customFormat="1" x14ac:dyDescent="0.2">
      <c r="A247" s="53">
        <v>722500</v>
      </c>
      <c r="B247" s="20" t="s">
        <v>82</v>
      </c>
      <c r="C247" s="88">
        <v>80000</v>
      </c>
    </row>
    <row r="248" spans="1:3" s="38" customFormat="1" x14ac:dyDescent="0.2">
      <c r="A248" s="92"/>
      <c r="B248" s="85" t="s">
        <v>739</v>
      </c>
      <c r="C248" s="91">
        <f>+C245</f>
        <v>80000</v>
      </c>
    </row>
    <row r="249" spans="1:3" s="38" customFormat="1" x14ac:dyDescent="0.2">
      <c r="A249" s="57"/>
      <c r="B249" s="34"/>
      <c r="C249" s="82"/>
    </row>
    <row r="250" spans="1:3" s="38" customFormat="1" x14ac:dyDescent="0.2">
      <c r="A250" s="55"/>
      <c r="B250" s="34"/>
      <c r="C250" s="88"/>
    </row>
    <row r="251" spans="1:3" s="38" customFormat="1" ht="19.5" x14ac:dyDescent="0.2">
      <c r="A251" s="50" t="s">
        <v>615</v>
      </c>
      <c r="B251" s="48"/>
      <c r="C251" s="88"/>
    </row>
    <row r="252" spans="1:3" s="38" customFormat="1" ht="19.5" x14ac:dyDescent="0.2">
      <c r="A252" s="50" t="s">
        <v>235</v>
      </c>
      <c r="B252" s="48"/>
      <c r="C252" s="88"/>
    </row>
    <row r="253" spans="1:3" s="38" customFormat="1" ht="19.5" x14ac:dyDescent="0.2">
      <c r="A253" s="50" t="s">
        <v>375</v>
      </c>
      <c r="B253" s="48"/>
      <c r="C253" s="88"/>
    </row>
    <row r="254" spans="1:3" s="38" customFormat="1" ht="19.5" x14ac:dyDescent="0.2">
      <c r="A254" s="50" t="s">
        <v>517</v>
      </c>
      <c r="B254" s="48"/>
      <c r="C254" s="88"/>
    </row>
    <row r="255" spans="1:3" s="38" customFormat="1" x14ac:dyDescent="0.2">
      <c r="A255" s="50"/>
      <c r="B255" s="41"/>
      <c r="C255" s="82"/>
    </row>
    <row r="256" spans="1:3" s="38" customFormat="1" ht="18.75" customHeight="1" x14ac:dyDescent="0.2">
      <c r="A256" s="51">
        <v>930000</v>
      </c>
      <c r="B256" s="43" t="s">
        <v>749</v>
      </c>
      <c r="C256" s="89">
        <f>+C257</f>
        <v>900000</v>
      </c>
    </row>
    <row r="257" spans="1:3" s="38" customFormat="1" ht="19.5" x14ac:dyDescent="0.2">
      <c r="A257" s="127">
        <v>931000</v>
      </c>
      <c r="B257" s="30" t="s">
        <v>748</v>
      </c>
      <c r="C257" s="89">
        <f>SUM(C258:C258)</f>
        <v>900000</v>
      </c>
    </row>
    <row r="258" spans="1:3" s="38" customFormat="1" x14ac:dyDescent="0.2">
      <c r="A258" s="17">
        <v>931200</v>
      </c>
      <c r="B258" s="20" t="s">
        <v>180</v>
      </c>
      <c r="C258" s="88">
        <v>900000</v>
      </c>
    </row>
    <row r="259" spans="1:3" s="38" customFormat="1" ht="37.5" x14ac:dyDescent="0.2">
      <c r="A259" s="130" t="s">
        <v>1</v>
      </c>
      <c r="B259" s="14" t="s">
        <v>741</v>
      </c>
      <c r="C259" s="82">
        <v>1100000</v>
      </c>
    </row>
    <row r="260" spans="1:3" s="38" customFormat="1" x14ac:dyDescent="0.2">
      <c r="A260" s="92"/>
      <c r="B260" s="85" t="s">
        <v>739</v>
      </c>
      <c r="C260" s="91">
        <f>+C256+C259</f>
        <v>2000000</v>
      </c>
    </row>
    <row r="261" spans="1:3" s="38" customFormat="1" x14ac:dyDescent="0.2">
      <c r="A261" s="57"/>
      <c r="B261" s="34"/>
      <c r="C261" s="82"/>
    </row>
    <row r="262" spans="1:3" s="38" customFormat="1" x14ac:dyDescent="0.2">
      <c r="A262" s="55"/>
      <c r="B262" s="34"/>
      <c r="C262" s="88"/>
    </row>
    <row r="263" spans="1:3" s="38" customFormat="1" ht="19.5" x14ac:dyDescent="0.2">
      <c r="A263" s="50" t="s">
        <v>616</v>
      </c>
      <c r="B263" s="48"/>
      <c r="C263" s="88"/>
    </row>
    <row r="264" spans="1:3" s="38" customFormat="1" ht="19.5" x14ac:dyDescent="0.2">
      <c r="A264" s="50" t="s">
        <v>235</v>
      </c>
      <c r="B264" s="48"/>
      <c r="C264" s="88"/>
    </row>
    <row r="265" spans="1:3" s="38" customFormat="1" ht="19.5" x14ac:dyDescent="0.2">
      <c r="A265" s="50" t="s">
        <v>376</v>
      </c>
      <c r="B265" s="48"/>
      <c r="C265" s="88"/>
    </row>
    <row r="266" spans="1:3" s="38" customFormat="1" ht="19.5" x14ac:dyDescent="0.2">
      <c r="A266" s="50" t="s">
        <v>517</v>
      </c>
      <c r="B266" s="48"/>
      <c r="C266" s="88"/>
    </row>
    <row r="267" spans="1:3" s="38" customFormat="1" x14ac:dyDescent="0.2">
      <c r="A267" s="50"/>
      <c r="B267" s="41"/>
      <c r="C267" s="82"/>
    </row>
    <row r="268" spans="1:3" s="38" customFormat="1" ht="18.75" customHeight="1" x14ac:dyDescent="0.2">
      <c r="A268" s="51">
        <v>930000</v>
      </c>
      <c r="B268" s="43" t="s">
        <v>749</v>
      </c>
      <c r="C268" s="89">
        <f>+C269</f>
        <v>37000</v>
      </c>
    </row>
    <row r="269" spans="1:3" s="38" customFormat="1" ht="19.5" x14ac:dyDescent="0.2">
      <c r="A269" s="127">
        <v>931000</v>
      </c>
      <c r="B269" s="30" t="s">
        <v>748</v>
      </c>
      <c r="C269" s="89">
        <f>SUM(C270:C270)</f>
        <v>37000</v>
      </c>
    </row>
    <row r="270" spans="1:3" s="38" customFormat="1" x14ac:dyDescent="0.2">
      <c r="A270" s="17">
        <v>931200</v>
      </c>
      <c r="B270" s="20" t="s">
        <v>180</v>
      </c>
      <c r="C270" s="88">
        <v>37000</v>
      </c>
    </row>
    <row r="271" spans="1:3" s="38" customFormat="1" ht="37.5" x14ac:dyDescent="0.2">
      <c r="A271" s="130" t="s">
        <v>1</v>
      </c>
      <c r="B271" s="14" t="s">
        <v>741</v>
      </c>
      <c r="C271" s="82">
        <v>8000</v>
      </c>
    </row>
    <row r="272" spans="1:3" s="38" customFormat="1" x14ac:dyDescent="0.2">
      <c r="A272" s="92"/>
      <c r="B272" s="85" t="s">
        <v>739</v>
      </c>
      <c r="C272" s="91">
        <f>+C268+C271</f>
        <v>45000</v>
      </c>
    </row>
    <row r="273" spans="1:3" s="38" customFormat="1" x14ac:dyDescent="0.2">
      <c r="A273" s="57"/>
      <c r="B273" s="34"/>
      <c r="C273" s="82"/>
    </row>
    <row r="274" spans="1:3" s="38" customFormat="1" x14ac:dyDescent="0.2">
      <c r="A274" s="57"/>
      <c r="B274" s="34"/>
      <c r="C274" s="82"/>
    </row>
    <row r="275" spans="1:3" s="38" customFormat="1" ht="19.5" x14ac:dyDescent="0.2">
      <c r="A275" s="50" t="s">
        <v>617</v>
      </c>
      <c r="B275" s="48"/>
      <c r="C275" s="88"/>
    </row>
    <row r="276" spans="1:3" s="38" customFormat="1" ht="19.5" x14ac:dyDescent="0.2">
      <c r="A276" s="50" t="s">
        <v>235</v>
      </c>
      <c r="B276" s="48"/>
      <c r="C276" s="88"/>
    </row>
    <row r="277" spans="1:3" s="38" customFormat="1" ht="19.5" x14ac:dyDescent="0.2">
      <c r="A277" s="50" t="s">
        <v>377</v>
      </c>
      <c r="B277" s="48"/>
      <c r="C277" s="88"/>
    </row>
    <row r="278" spans="1:3" s="38" customFormat="1" ht="19.5" x14ac:dyDescent="0.2">
      <c r="A278" s="50" t="s">
        <v>517</v>
      </c>
      <c r="B278" s="48"/>
      <c r="C278" s="88"/>
    </row>
    <row r="279" spans="1:3" s="38" customFormat="1" x14ac:dyDescent="0.2">
      <c r="A279" s="50"/>
      <c r="B279" s="41"/>
      <c r="C279" s="82"/>
    </row>
    <row r="280" spans="1:3" s="38" customFormat="1" ht="18.75" customHeight="1" x14ac:dyDescent="0.2">
      <c r="A280" s="51">
        <v>930000</v>
      </c>
      <c r="B280" s="43" t="s">
        <v>749</v>
      </c>
      <c r="C280" s="89">
        <f>+C281</f>
        <v>1000000</v>
      </c>
    </row>
    <row r="281" spans="1:3" s="38" customFormat="1" ht="19.5" x14ac:dyDescent="0.2">
      <c r="A281" s="127">
        <v>931000</v>
      </c>
      <c r="B281" s="30" t="s">
        <v>748</v>
      </c>
      <c r="C281" s="89">
        <f>SUM(C282:C282)</f>
        <v>1000000</v>
      </c>
    </row>
    <row r="282" spans="1:3" s="38" customFormat="1" x14ac:dyDescent="0.2">
      <c r="A282" s="17">
        <v>931200</v>
      </c>
      <c r="B282" s="20" t="s">
        <v>180</v>
      </c>
      <c r="C282" s="88">
        <v>1000000</v>
      </c>
    </row>
    <row r="283" spans="1:3" s="38" customFormat="1" x14ac:dyDescent="0.2">
      <c r="A283" s="92"/>
      <c r="B283" s="85" t="s">
        <v>739</v>
      </c>
      <c r="C283" s="91">
        <f>+C280</f>
        <v>1000000</v>
      </c>
    </row>
    <row r="284" spans="1:3" s="38" customFormat="1" x14ac:dyDescent="0.2">
      <c r="A284" s="57"/>
      <c r="B284" s="34"/>
      <c r="C284" s="82"/>
    </row>
    <row r="285" spans="1:3" s="38" customFormat="1" x14ac:dyDescent="0.2">
      <c r="A285" s="55"/>
      <c r="B285" s="34"/>
      <c r="C285" s="88"/>
    </row>
    <row r="286" spans="1:3" s="38" customFormat="1" ht="19.5" x14ac:dyDescent="0.2">
      <c r="A286" s="50" t="s">
        <v>618</v>
      </c>
      <c r="B286" s="48"/>
      <c r="C286" s="88"/>
    </row>
    <row r="287" spans="1:3" s="38" customFormat="1" ht="19.5" x14ac:dyDescent="0.2">
      <c r="A287" s="50" t="s">
        <v>235</v>
      </c>
      <c r="B287" s="48"/>
      <c r="C287" s="88"/>
    </row>
    <row r="288" spans="1:3" s="38" customFormat="1" ht="19.5" x14ac:dyDescent="0.2">
      <c r="A288" s="50" t="s">
        <v>378</v>
      </c>
      <c r="B288" s="48"/>
      <c r="C288" s="88"/>
    </row>
    <row r="289" spans="1:3" s="38" customFormat="1" ht="19.5" x14ac:dyDescent="0.2">
      <c r="A289" s="50" t="s">
        <v>517</v>
      </c>
      <c r="B289" s="48"/>
      <c r="C289" s="88"/>
    </row>
    <row r="290" spans="1:3" s="38" customFormat="1" x14ac:dyDescent="0.2">
      <c r="A290" s="50"/>
      <c r="B290" s="41"/>
      <c r="C290" s="82"/>
    </row>
    <row r="291" spans="1:3" s="38" customFormat="1" ht="18.75" customHeight="1" x14ac:dyDescent="0.2">
      <c r="A291" s="51">
        <v>930000</v>
      </c>
      <c r="B291" s="43" t="s">
        <v>749</v>
      </c>
      <c r="C291" s="89">
        <f>+C292</f>
        <v>450000</v>
      </c>
    </row>
    <row r="292" spans="1:3" s="38" customFormat="1" ht="19.5" x14ac:dyDescent="0.2">
      <c r="A292" s="127">
        <v>931000</v>
      </c>
      <c r="B292" s="30" t="s">
        <v>748</v>
      </c>
      <c r="C292" s="89">
        <f>SUM(C293:C293)</f>
        <v>450000</v>
      </c>
    </row>
    <row r="293" spans="1:3" s="38" customFormat="1" x14ac:dyDescent="0.2">
      <c r="A293" s="17">
        <v>931200</v>
      </c>
      <c r="B293" s="20" t="s">
        <v>180</v>
      </c>
      <c r="C293" s="88">
        <v>450000</v>
      </c>
    </row>
    <row r="294" spans="1:3" s="38" customFormat="1" x14ac:dyDescent="0.2">
      <c r="A294" s="92"/>
      <c r="B294" s="85" t="s">
        <v>739</v>
      </c>
      <c r="C294" s="91">
        <f>+C291</f>
        <v>450000</v>
      </c>
    </row>
    <row r="295" spans="1:3" s="38" customFormat="1" x14ac:dyDescent="0.2">
      <c r="A295" s="57"/>
      <c r="B295" s="34"/>
      <c r="C295" s="82"/>
    </row>
    <row r="296" spans="1:3" s="38" customFormat="1" x14ac:dyDescent="0.2">
      <c r="A296" s="55"/>
      <c r="B296" s="34"/>
      <c r="C296" s="88"/>
    </row>
    <row r="297" spans="1:3" s="38" customFormat="1" ht="19.5" x14ac:dyDescent="0.2">
      <c r="A297" s="50" t="s">
        <v>619</v>
      </c>
      <c r="B297" s="48"/>
      <c r="C297" s="88"/>
    </row>
    <row r="298" spans="1:3" s="38" customFormat="1" ht="19.5" x14ac:dyDescent="0.2">
      <c r="A298" s="50" t="s">
        <v>235</v>
      </c>
      <c r="B298" s="48"/>
      <c r="C298" s="88"/>
    </row>
    <row r="299" spans="1:3" s="38" customFormat="1" ht="19.5" x14ac:dyDescent="0.2">
      <c r="A299" s="50" t="s">
        <v>379</v>
      </c>
      <c r="B299" s="48"/>
      <c r="C299" s="88"/>
    </row>
    <row r="300" spans="1:3" s="38" customFormat="1" ht="19.5" x14ac:dyDescent="0.2">
      <c r="A300" s="50" t="s">
        <v>517</v>
      </c>
      <c r="B300" s="48"/>
      <c r="C300" s="88"/>
    </row>
    <row r="301" spans="1:3" s="38" customFormat="1" x14ac:dyDescent="0.2">
      <c r="A301" s="50"/>
      <c r="B301" s="41"/>
      <c r="C301" s="82"/>
    </row>
    <row r="302" spans="1:3" s="38" customFormat="1" ht="18.75" customHeight="1" x14ac:dyDescent="0.2">
      <c r="A302" s="51">
        <v>930000</v>
      </c>
      <c r="B302" s="43" t="s">
        <v>749</v>
      </c>
      <c r="C302" s="89">
        <f>+C303</f>
        <v>300000</v>
      </c>
    </row>
    <row r="303" spans="1:3" s="38" customFormat="1" ht="19.5" x14ac:dyDescent="0.2">
      <c r="A303" s="127">
        <v>931000</v>
      </c>
      <c r="B303" s="30" t="s">
        <v>748</v>
      </c>
      <c r="C303" s="89">
        <f>SUM(C304:C304)</f>
        <v>300000</v>
      </c>
    </row>
    <row r="304" spans="1:3" s="38" customFormat="1" x14ac:dyDescent="0.2">
      <c r="A304" s="17">
        <v>931200</v>
      </c>
      <c r="B304" s="20" t="s">
        <v>180</v>
      </c>
      <c r="C304" s="88">
        <v>300000</v>
      </c>
    </row>
    <row r="305" spans="1:3" s="38" customFormat="1" x14ac:dyDescent="0.2">
      <c r="A305" s="92"/>
      <c r="B305" s="85" t="s">
        <v>739</v>
      </c>
      <c r="C305" s="91">
        <f>+C302</f>
        <v>300000</v>
      </c>
    </row>
    <row r="306" spans="1:3" s="38" customFormat="1" x14ac:dyDescent="0.2">
      <c r="A306" s="57"/>
      <c r="B306" s="34"/>
      <c r="C306" s="82"/>
    </row>
    <row r="307" spans="1:3" s="38" customFormat="1" x14ac:dyDescent="0.2">
      <c r="A307" s="55"/>
      <c r="B307" s="34"/>
      <c r="C307" s="88"/>
    </row>
    <row r="308" spans="1:3" s="38" customFormat="1" ht="19.5" x14ac:dyDescent="0.2">
      <c r="A308" s="50" t="s">
        <v>620</v>
      </c>
      <c r="B308" s="48"/>
      <c r="C308" s="88"/>
    </row>
    <row r="309" spans="1:3" s="38" customFormat="1" ht="19.5" x14ac:dyDescent="0.2">
      <c r="A309" s="50" t="s">
        <v>235</v>
      </c>
      <c r="B309" s="48"/>
      <c r="C309" s="88"/>
    </row>
    <row r="310" spans="1:3" s="38" customFormat="1" ht="19.5" x14ac:dyDescent="0.2">
      <c r="A310" s="50" t="s">
        <v>380</v>
      </c>
      <c r="B310" s="48"/>
      <c r="C310" s="88"/>
    </row>
    <row r="311" spans="1:3" s="38" customFormat="1" ht="19.5" x14ac:dyDescent="0.2">
      <c r="A311" s="50" t="s">
        <v>517</v>
      </c>
      <c r="B311" s="48"/>
      <c r="C311" s="88"/>
    </row>
    <row r="312" spans="1:3" s="38" customFormat="1" x14ac:dyDescent="0.2">
      <c r="A312" s="50"/>
      <c r="B312" s="41"/>
      <c r="C312" s="82"/>
    </row>
    <row r="313" spans="1:3" s="38" customFormat="1" ht="18.75" customHeight="1" x14ac:dyDescent="0.2">
      <c r="A313" s="51">
        <v>930000</v>
      </c>
      <c r="B313" s="43" t="s">
        <v>749</v>
      </c>
      <c r="C313" s="89">
        <f>+C314</f>
        <v>100000</v>
      </c>
    </row>
    <row r="314" spans="1:3" s="38" customFormat="1" ht="19.5" x14ac:dyDescent="0.2">
      <c r="A314" s="127">
        <v>931000</v>
      </c>
      <c r="B314" s="30" t="s">
        <v>748</v>
      </c>
      <c r="C314" s="89">
        <f>SUM(C315:C315)</f>
        <v>100000</v>
      </c>
    </row>
    <row r="315" spans="1:3" s="38" customFormat="1" x14ac:dyDescent="0.2">
      <c r="A315" s="17">
        <v>931200</v>
      </c>
      <c r="B315" s="20" t="s">
        <v>180</v>
      </c>
      <c r="C315" s="88">
        <v>100000</v>
      </c>
    </row>
    <row r="316" spans="1:3" s="38" customFormat="1" x14ac:dyDescent="0.2">
      <c r="A316" s="92"/>
      <c r="B316" s="85" t="s">
        <v>739</v>
      </c>
      <c r="C316" s="91">
        <f>+C313</f>
        <v>100000</v>
      </c>
    </row>
    <row r="317" spans="1:3" s="38" customFormat="1" x14ac:dyDescent="0.2">
      <c r="A317" s="57"/>
      <c r="B317" s="34"/>
      <c r="C317" s="82"/>
    </row>
    <row r="318" spans="1:3" s="38" customFormat="1" x14ac:dyDescent="0.2">
      <c r="A318" s="55"/>
      <c r="B318" s="34"/>
      <c r="C318" s="88"/>
    </row>
    <row r="319" spans="1:3" s="38" customFormat="1" ht="19.5" x14ac:dyDescent="0.2">
      <c r="A319" s="50" t="s">
        <v>621</v>
      </c>
      <c r="B319" s="48"/>
      <c r="C319" s="88"/>
    </row>
    <row r="320" spans="1:3" s="38" customFormat="1" ht="19.5" x14ac:dyDescent="0.2">
      <c r="A320" s="50" t="s">
        <v>235</v>
      </c>
      <c r="B320" s="48"/>
      <c r="C320" s="88"/>
    </row>
    <row r="321" spans="1:3" s="38" customFormat="1" ht="19.5" x14ac:dyDescent="0.2">
      <c r="A321" s="50" t="s">
        <v>381</v>
      </c>
      <c r="B321" s="48"/>
      <c r="C321" s="88"/>
    </row>
    <row r="322" spans="1:3" s="38" customFormat="1" ht="19.5" x14ac:dyDescent="0.2">
      <c r="A322" s="50" t="s">
        <v>517</v>
      </c>
      <c r="B322" s="48"/>
      <c r="C322" s="88"/>
    </row>
    <row r="323" spans="1:3" s="38" customFormat="1" x14ac:dyDescent="0.2">
      <c r="A323" s="50"/>
      <c r="B323" s="41"/>
      <c r="C323" s="82"/>
    </row>
    <row r="324" spans="1:3" s="38" customFormat="1" ht="18.75" customHeight="1" x14ac:dyDescent="0.2">
      <c r="A324" s="51">
        <v>930000</v>
      </c>
      <c r="B324" s="43" t="s">
        <v>749</v>
      </c>
      <c r="C324" s="89">
        <f>+C325</f>
        <v>150000</v>
      </c>
    </row>
    <row r="325" spans="1:3" s="38" customFormat="1" ht="19.5" x14ac:dyDescent="0.2">
      <c r="A325" s="127">
        <v>931000</v>
      </c>
      <c r="B325" s="30" t="s">
        <v>748</v>
      </c>
      <c r="C325" s="89">
        <f>SUM(C326:C326)</f>
        <v>150000</v>
      </c>
    </row>
    <row r="326" spans="1:3" s="38" customFormat="1" x14ac:dyDescent="0.2">
      <c r="A326" s="17">
        <v>931200</v>
      </c>
      <c r="B326" s="20" t="s">
        <v>180</v>
      </c>
      <c r="C326" s="88">
        <v>150000</v>
      </c>
    </row>
    <row r="327" spans="1:3" s="38" customFormat="1" x14ac:dyDescent="0.2">
      <c r="A327" s="92"/>
      <c r="B327" s="85" t="s">
        <v>739</v>
      </c>
      <c r="C327" s="91">
        <f>+C324</f>
        <v>150000</v>
      </c>
    </row>
    <row r="328" spans="1:3" s="38" customFormat="1" x14ac:dyDescent="0.2">
      <c r="A328" s="57"/>
      <c r="B328" s="34"/>
      <c r="C328" s="82"/>
    </row>
    <row r="329" spans="1:3" s="38" customFormat="1" x14ac:dyDescent="0.2">
      <c r="A329" s="55"/>
      <c r="B329" s="34"/>
      <c r="C329" s="88"/>
    </row>
    <row r="330" spans="1:3" s="38" customFormat="1" ht="19.5" x14ac:dyDescent="0.2">
      <c r="A330" s="50" t="s">
        <v>622</v>
      </c>
      <c r="B330" s="48"/>
      <c r="C330" s="88"/>
    </row>
    <row r="331" spans="1:3" s="38" customFormat="1" ht="19.5" x14ac:dyDescent="0.2">
      <c r="A331" s="50" t="s">
        <v>235</v>
      </c>
      <c r="B331" s="48"/>
      <c r="C331" s="88"/>
    </row>
    <row r="332" spans="1:3" s="38" customFormat="1" ht="19.5" x14ac:dyDescent="0.2">
      <c r="A332" s="50" t="s">
        <v>382</v>
      </c>
      <c r="B332" s="48"/>
      <c r="C332" s="88"/>
    </row>
    <row r="333" spans="1:3" s="38" customFormat="1" ht="19.5" x14ac:dyDescent="0.2">
      <c r="A333" s="50" t="s">
        <v>517</v>
      </c>
      <c r="B333" s="48"/>
      <c r="C333" s="88"/>
    </row>
    <row r="334" spans="1:3" s="38" customFormat="1" x14ac:dyDescent="0.2">
      <c r="A334" s="50"/>
      <c r="B334" s="41"/>
      <c r="C334" s="82"/>
    </row>
    <row r="335" spans="1:3" s="38" customFormat="1" ht="18.75" customHeight="1" x14ac:dyDescent="0.2">
      <c r="A335" s="51">
        <v>930000</v>
      </c>
      <c r="B335" s="43" t="s">
        <v>749</v>
      </c>
      <c r="C335" s="89">
        <f>+C336</f>
        <v>1200000</v>
      </c>
    </row>
    <row r="336" spans="1:3" s="38" customFormat="1" ht="19.5" x14ac:dyDescent="0.2">
      <c r="A336" s="127">
        <v>931000</v>
      </c>
      <c r="B336" s="30" t="s">
        <v>748</v>
      </c>
      <c r="C336" s="89">
        <f>SUM(C337:C337)</f>
        <v>1200000</v>
      </c>
    </row>
    <row r="337" spans="1:3" s="38" customFormat="1" x14ac:dyDescent="0.2">
      <c r="A337" s="17">
        <v>931200</v>
      </c>
      <c r="B337" s="20" t="s">
        <v>180</v>
      </c>
      <c r="C337" s="88">
        <v>1200000</v>
      </c>
    </row>
    <row r="338" spans="1:3" s="38" customFormat="1" x14ac:dyDescent="0.2">
      <c r="A338" s="92"/>
      <c r="B338" s="85" t="s">
        <v>739</v>
      </c>
      <c r="C338" s="91">
        <f>+C335</f>
        <v>1200000</v>
      </c>
    </row>
    <row r="339" spans="1:3" s="38" customFormat="1" x14ac:dyDescent="0.2">
      <c r="A339" s="57"/>
      <c r="B339" s="34"/>
      <c r="C339" s="82"/>
    </row>
    <row r="340" spans="1:3" s="38" customFormat="1" x14ac:dyDescent="0.2">
      <c r="A340" s="55"/>
      <c r="B340" s="34"/>
      <c r="C340" s="88"/>
    </row>
    <row r="341" spans="1:3" s="38" customFormat="1" ht="19.5" x14ac:dyDescent="0.2">
      <c r="A341" s="50" t="s">
        <v>623</v>
      </c>
      <c r="B341" s="48"/>
      <c r="C341" s="88"/>
    </row>
    <row r="342" spans="1:3" s="38" customFormat="1" ht="19.5" x14ac:dyDescent="0.2">
      <c r="A342" s="50" t="s">
        <v>235</v>
      </c>
      <c r="B342" s="48"/>
      <c r="C342" s="88"/>
    </row>
    <row r="343" spans="1:3" s="38" customFormat="1" ht="19.5" x14ac:dyDescent="0.2">
      <c r="A343" s="50" t="s">
        <v>383</v>
      </c>
      <c r="B343" s="48"/>
      <c r="C343" s="88"/>
    </row>
    <row r="344" spans="1:3" s="38" customFormat="1" ht="19.5" x14ac:dyDescent="0.2">
      <c r="A344" s="50" t="s">
        <v>517</v>
      </c>
      <c r="B344" s="48"/>
      <c r="C344" s="88"/>
    </row>
    <row r="345" spans="1:3" s="38" customFormat="1" x14ac:dyDescent="0.2">
      <c r="A345" s="50"/>
      <c r="B345" s="41"/>
      <c r="C345" s="82"/>
    </row>
    <row r="346" spans="1:3" s="38" customFormat="1" ht="18.75" customHeight="1" x14ac:dyDescent="0.2">
      <c r="A346" s="51">
        <v>930000</v>
      </c>
      <c r="B346" s="43" t="s">
        <v>749</v>
      </c>
      <c r="C346" s="89">
        <f>+C347</f>
        <v>200000</v>
      </c>
    </row>
    <row r="347" spans="1:3" s="38" customFormat="1" ht="19.5" x14ac:dyDescent="0.2">
      <c r="A347" s="127">
        <v>931000</v>
      </c>
      <c r="B347" s="30" t="s">
        <v>748</v>
      </c>
      <c r="C347" s="89">
        <f>SUM(C348:C348)</f>
        <v>200000</v>
      </c>
    </row>
    <row r="348" spans="1:3" s="38" customFormat="1" x14ac:dyDescent="0.2">
      <c r="A348" s="17">
        <v>931200</v>
      </c>
      <c r="B348" s="20" t="s">
        <v>180</v>
      </c>
      <c r="C348" s="88">
        <v>200000</v>
      </c>
    </row>
    <row r="349" spans="1:3" s="38" customFormat="1" x14ac:dyDescent="0.2">
      <c r="A349" s="92"/>
      <c r="B349" s="85" t="s">
        <v>739</v>
      </c>
      <c r="C349" s="91">
        <f>+C346</f>
        <v>200000</v>
      </c>
    </row>
    <row r="350" spans="1:3" s="38" customFormat="1" x14ac:dyDescent="0.2">
      <c r="A350" s="57"/>
      <c r="B350" s="34"/>
      <c r="C350" s="82"/>
    </row>
    <row r="351" spans="1:3" s="38" customFormat="1" x14ac:dyDescent="0.2">
      <c r="A351" s="55"/>
      <c r="B351" s="34"/>
      <c r="C351" s="88"/>
    </row>
    <row r="352" spans="1:3" s="38" customFormat="1" ht="19.5" x14ac:dyDescent="0.2">
      <c r="A352" s="50" t="s">
        <v>624</v>
      </c>
      <c r="B352" s="48"/>
      <c r="C352" s="88"/>
    </row>
    <row r="353" spans="1:3" s="38" customFormat="1" ht="19.5" x14ac:dyDescent="0.2">
      <c r="A353" s="50" t="s">
        <v>235</v>
      </c>
      <c r="B353" s="48"/>
      <c r="C353" s="88"/>
    </row>
    <row r="354" spans="1:3" s="38" customFormat="1" ht="19.5" x14ac:dyDescent="0.2">
      <c r="A354" s="50" t="s">
        <v>384</v>
      </c>
      <c r="B354" s="48"/>
      <c r="C354" s="88"/>
    </row>
    <row r="355" spans="1:3" s="38" customFormat="1" ht="19.5" x14ac:dyDescent="0.2">
      <c r="A355" s="50" t="s">
        <v>517</v>
      </c>
      <c r="B355" s="48"/>
      <c r="C355" s="88"/>
    </row>
    <row r="356" spans="1:3" s="38" customFormat="1" x14ac:dyDescent="0.2">
      <c r="A356" s="50"/>
      <c r="B356" s="41"/>
      <c r="C356" s="82"/>
    </row>
    <row r="357" spans="1:3" s="38" customFormat="1" ht="18.75" customHeight="1" x14ac:dyDescent="0.2">
      <c r="A357" s="51">
        <v>930000</v>
      </c>
      <c r="B357" s="43" t="s">
        <v>749</v>
      </c>
      <c r="C357" s="89">
        <f>+C358</f>
        <v>80000</v>
      </c>
    </row>
    <row r="358" spans="1:3" s="38" customFormat="1" ht="19.5" x14ac:dyDescent="0.2">
      <c r="A358" s="127">
        <v>931000</v>
      </c>
      <c r="B358" s="30" t="s">
        <v>748</v>
      </c>
      <c r="C358" s="89">
        <f>SUM(C359:C359)</f>
        <v>80000</v>
      </c>
    </row>
    <row r="359" spans="1:3" s="38" customFormat="1" x14ac:dyDescent="0.2">
      <c r="A359" s="17">
        <v>931200</v>
      </c>
      <c r="B359" s="20" t="s">
        <v>180</v>
      </c>
      <c r="C359" s="88">
        <v>80000</v>
      </c>
    </row>
    <row r="360" spans="1:3" s="38" customFormat="1" ht="37.5" x14ac:dyDescent="0.2">
      <c r="A360" s="130" t="s">
        <v>1</v>
      </c>
      <c r="B360" s="14" t="s">
        <v>741</v>
      </c>
      <c r="C360" s="82">
        <v>120000</v>
      </c>
    </row>
    <row r="361" spans="1:3" s="38" customFormat="1" x14ac:dyDescent="0.2">
      <c r="A361" s="92"/>
      <c r="B361" s="85" t="s">
        <v>739</v>
      </c>
      <c r="C361" s="91">
        <f>+C357+C360</f>
        <v>200000</v>
      </c>
    </row>
    <row r="362" spans="1:3" s="38" customFormat="1" x14ac:dyDescent="0.2">
      <c r="A362" s="57"/>
      <c r="B362" s="34"/>
      <c r="C362" s="82"/>
    </row>
    <row r="363" spans="1:3" s="38" customFormat="1" x14ac:dyDescent="0.2">
      <c r="A363" s="55"/>
      <c r="B363" s="34"/>
      <c r="C363" s="88"/>
    </row>
    <row r="364" spans="1:3" s="38" customFormat="1" ht="19.5" x14ac:dyDescent="0.2">
      <c r="A364" s="50" t="s">
        <v>625</v>
      </c>
      <c r="B364" s="48"/>
      <c r="C364" s="88"/>
    </row>
    <row r="365" spans="1:3" s="38" customFormat="1" ht="19.5" x14ac:dyDescent="0.2">
      <c r="A365" s="50" t="s">
        <v>235</v>
      </c>
      <c r="B365" s="48"/>
      <c r="C365" s="88"/>
    </row>
    <row r="366" spans="1:3" s="38" customFormat="1" ht="19.5" x14ac:dyDescent="0.2">
      <c r="A366" s="50" t="s">
        <v>385</v>
      </c>
      <c r="B366" s="48"/>
      <c r="C366" s="88"/>
    </row>
    <row r="367" spans="1:3" s="38" customFormat="1" ht="19.5" x14ac:dyDescent="0.2">
      <c r="A367" s="50" t="s">
        <v>517</v>
      </c>
      <c r="B367" s="48"/>
      <c r="C367" s="88"/>
    </row>
    <row r="368" spans="1:3" s="38" customFormat="1" x14ac:dyDescent="0.2">
      <c r="A368" s="50"/>
      <c r="B368" s="41"/>
      <c r="C368" s="82"/>
    </row>
    <row r="369" spans="1:3" s="38" customFormat="1" ht="18.75" customHeight="1" x14ac:dyDescent="0.2">
      <c r="A369" s="51">
        <v>930000</v>
      </c>
      <c r="B369" s="43" t="s">
        <v>749</v>
      </c>
      <c r="C369" s="89">
        <f>+C370</f>
        <v>100000</v>
      </c>
    </row>
    <row r="370" spans="1:3" s="38" customFormat="1" ht="19.5" x14ac:dyDescent="0.2">
      <c r="A370" s="127">
        <v>931000</v>
      </c>
      <c r="B370" s="30" t="s">
        <v>748</v>
      </c>
      <c r="C370" s="89">
        <f>SUM(C371:C371)</f>
        <v>100000</v>
      </c>
    </row>
    <row r="371" spans="1:3" s="38" customFormat="1" x14ac:dyDescent="0.2">
      <c r="A371" s="17">
        <v>931200</v>
      </c>
      <c r="B371" s="20" t="s">
        <v>180</v>
      </c>
      <c r="C371" s="88">
        <v>100000</v>
      </c>
    </row>
    <row r="372" spans="1:3" s="38" customFormat="1" x14ac:dyDescent="0.2">
      <c r="A372" s="92"/>
      <c r="B372" s="85" t="s">
        <v>739</v>
      </c>
      <c r="C372" s="91">
        <f>+C369</f>
        <v>100000</v>
      </c>
    </row>
    <row r="373" spans="1:3" s="38" customFormat="1" x14ac:dyDescent="0.2">
      <c r="A373" s="57"/>
      <c r="B373" s="34"/>
      <c r="C373" s="82"/>
    </row>
    <row r="374" spans="1:3" s="38" customFormat="1" x14ac:dyDescent="0.2">
      <c r="A374" s="55"/>
      <c r="B374" s="34"/>
      <c r="C374" s="88"/>
    </row>
    <row r="375" spans="1:3" s="38" customFormat="1" ht="19.5" x14ac:dyDescent="0.2">
      <c r="A375" s="50" t="s">
        <v>626</v>
      </c>
      <c r="B375" s="48"/>
      <c r="C375" s="88"/>
    </row>
    <row r="376" spans="1:3" s="38" customFormat="1" ht="19.5" x14ac:dyDescent="0.2">
      <c r="A376" s="50" t="s">
        <v>235</v>
      </c>
      <c r="B376" s="48"/>
      <c r="C376" s="88"/>
    </row>
    <row r="377" spans="1:3" s="38" customFormat="1" ht="19.5" x14ac:dyDescent="0.2">
      <c r="A377" s="50" t="s">
        <v>386</v>
      </c>
      <c r="B377" s="48"/>
      <c r="C377" s="88"/>
    </row>
    <row r="378" spans="1:3" s="38" customFormat="1" ht="19.5" x14ac:dyDescent="0.2">
      <c r="A378" s="50" t="s">
        <v>517</v>
      </c>
      <c r="B378" s="48"/>
      <c r="C378" s="88"/>
    </row>
    <row r="379" spans="1:3" s="38" customFormat="1" x14ac:dyDescent="0.2">
      <c r="A379" s="50"/>
      <c r="B379" s="41"/>
      <c r="C379" s="82"/>
    </row>
    <row r="380" spans="1:3" s="38" customFormat="1" ht="18.75" customHeight="1" x14ac:dyDescent="0.2">
      <c r="A380" s="51">
        <v>930000</v>
      </c>
      <c r="B380" s="43" t="s">
        <v>749</v>
      </c>
      <c r="C380" s="89">
        <f>+C381</f>
        <v>200000</v>
      </c>
    </row>
    <row r="381" spans="1:3" s="38" customFormat="1" ht="19.5" x14ac:dyDescent="0.2">
      <c r="A381" s="127">
        <v>931000</v>
      </c>
      <c r="B381" s="30" t="s">
        <v>748</v>
      </c>
      <c r="C381" s="89">
        <f>SUM(C382:C382)</f>
        <v>200000</v>
      </c>
    </row>
    <row r="382" spans="1:3" s="38" customFormat="1" x14ac:dyDescent="0.2">
      <c r="A382" s="17">
        <v>931200</v>
      </c>
      <c r="B382" s="20" t="s">
        <v>180</v>
      </c>
      <c r="C382" s="88">
        <v>200000</v>
      </c>
    </row>
    <row r="383" spans="1:3" s="38" customFormat="1" ht="37.5" x14ac:dyDescent="0.2">
      <c r="A383" s="130" t="s">
        <v>1</v>
      </c>
      <c r="B383" s="14" t="s">
        <v>741</v>
      </c>
      <c r="C383" s="82">
        <v>800000</v>
      </c>
    </row>
    <row r="384" spans="1:3" s="38" customFormat="1" x14ac:dyDescent="0.2">
      <c r="A384" s="92"/>
      <c r="B384" s="85" t="s">
        <v>739</v>
      </c>
      <c r="C384" s="91">
        <f>+C380+C383</f>
        <v>1000000</v>
      </c>
    </row>
    <row r="385" spans="1:3" s="38" customFormat="1" x14ac:dyDescent="0.2">
      <c r="A385" s="57"/>
      <c r="B385" s="34"/>
      <c r="C385" s="82"/>
    </row>
    <row r="386" spans="1:3" s="38" customFormat="1" x14ac:dyDescent="0.2">
      <c r="A386" s="55"/>
      <c r="B386" s="34"/>
      <c r="C386" s="88"/>
    </row>
    <row r="387" spans="1:3" s="38" customFormat="1" ht="19.5" x14ac:dyDescent="0.2">
      <c r="A387" s="50" t="s">
        <v>627</v>
      </c>
      <c r="B387" s="48"/>
      <c r="C387" s="88"/>
    </row>
    <row r="388" spans="1:3" s="38" customFormat="1" ht="19.5" x14ac:dyDescent="0.2">
      <c r="A388" s="50" t="s">
        <v>235</v>
      </c>
      <c r="B388" s="48"/>
      <c r="C388" s="88"/>
    </row>
    <row r="389" spans="1:3" s="38" customFormat="1" ht="19.5" x14ac:dyDescent="0.2">
      <c r="A389" s="50" t="s">
        <v>387</v>
      </c>
      <c r="B389" s="48"/>
      <c r="C389" s="88"/>
    </row>
    <row r="390" spans="1:3" s="38" customFormat="1" ht="19.5" x14ac:dyDescent="0.2">
      <c r="A390" s="50" t="s">
        <v>517</v>
      </c>
      <c r="B390" s="48"/>
      <c r="C390" s="88"/>
    </row>
    <row r="391" spans="1:3" s="38" customFormat="1" x14ac:dyDescent="0.2">
      <c r="A391" s="50"/>
      <c r="B391" s="41"/>
      <c r="C391" s="82"/>
    </row>
    <row r="392" spans="1:3" s="38" customFormat="1" ht="18.75" customHeight="1" x14ac:dyDescent="0.2">
      <c r="A392" s="51">
        <v>930000</v>
      </c>
      <c r="B392" s="43" t="s">
        <v>749</v>
      </c>
      <c r="C392" s="89">
        <f>+C393</f>
        <v>130000</v>
      </c>
    </row>
    <row r="393" spans="1:3" s="38" customFormat="1" ht="19.5" x14ac:dyDescent="0.2">
      <c r="A393" s="127">
        <v>931000</v>
      </c>
      <c r="B393" s="30" t="s">
        <v>748</v>
      </c>
      <c r="C393" s="89">
        <f>SUM(C394:C394)</f>
        <v>130000</v>
      </c>
    </row>
    <row r="394" spans="1:3" s="38" customFormat="1" x14ac:dyDescent="0.2">
      <c r="A394" s="17">
        <v>931200</v>
      </c>
      <c r="B394" s="20" t="s">
        <v>180</v>
      </c>
      <c r="C394" s="88">
        <v>130000</v>
      </c>
    </row>
    <row r="395" spans="1:3" s="38" customFormat="1" x14ac:dyDescent="0.2">
      <c r="A395" s="92"/>
      <c r="B395" s="85" t="s">
        <v>739</v>
      </c>
      <c r="C395" s="91">
        <f>+C392</f>
        <v>130000</v>
      </c>
    </row>
    <row r="396" spans="1:3" s="38" customFormat="1" x14ac:dyDescent="0.2">
      <c r="A396" s="57"/>
      <c r="B396" s="34"/>
      <c r="C396" s="82"/>
    </row>
    <row r="397" spans="1:3" s="38" customFormat="1" x14ac:dyDescent="0.2">
      <c r="A397" s="55"/>
      <c r="B397" s="34"/>
      <c r="C397" s="88"/>
    </row>
    <row r="398" spans="1:3" s="38" customFormat="1" ht="19.5" x14ac:dyDescent="0.2">
      <c r="A398" s="50" t="s">
        <v>628</v>
      </c>
      <c r="B398" s="48"/>
      <c r="C398" s="88"/>
    </row>
    <row r="399" spans="1:3" s="38" customFormat="1" ht="19.5" x14ac:dyDescent="0.2">
      <c r="A399" s="50" t="s">
        <v>235</v>
      </c>
      <c r="B399" s="48"/>
      <c r="C399" s="88"/>
    </row>
    <row r="400" spans="1:3" s="38" customFormat="1" ht="19.5" x14ac:dyDescent="0.2">
      <c r="A400" s="50" t="s">
        <v>388</v>
      </c>
      <c r="B400" s="48"/>
      <c r="C400" s="88"/>
    </row>
    <row r="401" spans="1:3" s="38" customFormat="1" ht="19.5" x14ac:dyDescent="0.2">
      <c r="A401" s="50" t="s">
        <v>517</v>
      </c>
      <c r="B401" s="48"/>
      <c r="C401" s="88"/>
    </row>
    <row r="402" spans="1:3" s="38" customFormat="1" x14ac:dyDescent="0.2">
      <c r="A402" s="50"/>
      <c r="B402" s="41"/>
      <c r="C402" s="82"/>
    </row>
    <row r="403" spans="1:3" s="38" customFormat="1" ht="18.75" customHeight="1" x14ac:dyDescent="0.2">
      <c r="A403" s="51">
        <v>930000</v>
      </c>
      <c r="B403" s="43" t="s">
        <v>749</v>
      </c>
      <c r="C403" s="89">
        <f>+C404</f>
        <v>280000</v>
      </c>
    </row>
    <row r="404" spans="1:3" s="38" customFormat="1" ht="19.5" x14ac:dyDescent="0.2">
      <c r="A404" s="127">
        <v>931000</v>
      </c>
      <c r="B404" s="30" t="s">
        <v>748</v>
      </c>
      <c r="C404" s="89">
        <f>SUM(C405:C405)</f>
        <v>280000</v>
      </c>
    </row>
    <row r="405" spans="1:3" s="38" customFormat="1" x14ac:dyDescent="0.2">
      <c r="A405" s="17">
        <v>931200</v>
      </c>
      <c r="B405" s="20" t="s">
        <v>180</v>
      </c>
      <c r="C405" s="88">
        <v>280000</v>
      </c>
    </row>
    <row r="406" spans="1:3" s="38" customFormat="1" x14ac:dyDescent="0.2">
      <c r="A406" s="92"/>
      <c r="B406" s="85" t="s">
        <v>739</v>
      </c>
      <c r="C406" s="91">
        <f>+C403</f>
        <v>280000</v>
      </c>
    </row>
    <row r="407" spans="1:3" s="38" customFormat="1" x14ac:dyDescent="0.2">
      <c r="A407" s="57"/>
      <c r="B407" s="34"/>
      <c r="C407" s="82"/>
    </row>
    <row r="408" spans="1:3" s="38" customFormat="1" x14ac:dyDescent="0.2">
      <c r="A408" s="55"/>
      <c r="B408" s="34"/>
      <c r="C408" s="88"/>
    </row>
    <row r="409" spans="1:3" s="38" customFormat="1" ht="19.5" x14ac:dyDescent="0.2">
      <c r="A409" s="50" t="s">
        <v>629</v>
      </c>
      <c r="B409" s="48"/>
      <c r="C409" s="88"/>
    </row>
    <row r="410" spans="1:3" s="38" customFormat="1" ht="19.5" x14ac:dyDescent="0.2">
      <c r="A410" s="50" t="s">
        <v>235</v>
      </c>
      <c r="B410" s="48"/>
      <c r="C410" s="88"/>
    </row>
    <row r="411" spans="1:3" s="38" customFormat="1" ht="19.5" x14ac:dyDescent="0.2">
      <c r="A411" s="50" t="s">
        <v>389</v>
      </c>
      <c r="B411" s="48"/>
      <c r="C411" s="88"/>
    </row>
    <row r="412" spans="1:3" s="38" customFormat="1" ht="19.5" x14ac:dyDescent="0.2">
      <c r="A412" s="50" t="s">
        <v>517</v>
      </c>
      <c r="B412" s="48"/>
      <c r="C412" s="88"/>
    </row>
    <row r="413" spans="1:3" s="38" customFormat="1" x14ac:dyDescent="0.2">
      <c r="A413" s="50"/>
      <c r="B413" s="41"/>
      <c r="C413" s="82"/>
    </row>
    <row r="414" spans="1:3" s="38" customFormat="1" ht="18.75" customHeight="1" x14ac:dyDescent="0.2">
      <c r="A414" s="51">
        <v>930000</v>
      </c>
      <c r="B414" s="43" t="s">
        <v>749</v>
      </c>
      <c r="C414" s="89">
        <f>+C415</f>
        <v>300000</v>
      </c>
    </row>
    <row r="415" spans="1:3" s="38" customFormat="1" ht="19.5" x14ac:dyDescent="0.2">
      <c r="A415" s="127">
        <v>931000</v>
      </c>
      <c r="B415" s="30" t="s">
        <v>748</v>
      </c>
      <c r="C415" s="89">
        <f>SUM(C416:C416)</f>
        <v>300000</v>
      </c>
    </row>
    <row r="416" spans="1:3" s="38" customFormat="1" x14ac:dyDescent="0.2">
      <c r="A416" s="17">
        <v>931200</v>
      </c>
      <c r="B416" s="20" t="s">
        <v>180</v>
      </c>
      <c r="C416" s="88">
        <v>300000</v>
      </c>
    </row>
    <row r="417" spans="1:3" s="38" customFormat="1" ht="37.5" x14ac:dyDescent="0.2">
      <c r="A417" s="130" t="s">
        <v>1</v>
      </c>
      <c r="B417" s="14" t="s">
        <v>741</v>
      </c>
      <c r="C417" s="82">
        <v>300000</v>
      </c>
    </row>
    <row r="418" spans="1:3" s="38" customFormat="1" x14ac:dyDescent="0.2">
      <c r="A418" s="92"/>
      <c r="B418" s="85" t="s">
        <v>739</v>
      </c>
      <c r="C418" s="91">
        <f>+C414+C417</f>
        <v>600000</v>
      </c>
    </row>
    <row r="419" spans="1:3" s="38" customFormat="1" x14ac:dyDescent="0.2">
      <c r="A419" s="57"/>
      <c r="B419" s="34"/>
      <c r="C419" s="82"/>
    </row>
    <row r="420" spans="1:3" s="38" customFormat="1" x14ac:dyDescent="0.2">
      <c r="A420" s="55"/>
      <c r="B420" s="34"/>
      <c r="C420" s="88"/>
    </row>
    <row r="421" spans="1:3" s="38" customFormat="1" ht="19.5" x14ac:dyDescent="0.2">
      <c r="A421" s="50" t="s">
        <v>630</v>
      </c>
      <c r="B421" s="48"/>
      <c r="C421" s="88"/>
    </row>
    <row r="422" spans="1:3" s="38" customFormat="1" ht="19.5" x14ac:dyDescent="0.2">
      <c r="A422" s="50" t="s">
        <v>235</v>
      </c>
      <c r="B422" s="48"/>
      <c r="C422" s="88"/>
    </row>
    <row r="423" spans="1:3" s="38" customFormat="1" ht="19.5" x14ac:dyDescent="0.2">
      <c r="A423" s="50" t="s">
        <v>390</v>
      </c>
      <c r="B423" s="48"/>
      <c r="C423" s="88"/>
    </row>
    <row r="424" spans="1:3" s="38" customFormat="1" ht="19.5" x14ac:dyDescent="0.2">
      <c r="A424" s="50" t="s">
        <v>517</v>
      </c>
      <c r="B424" s="48"/>
      <c r="C424" s="88"/>
    </row>
    <row r="425" spans="1:3" s="38" customFormat="1" x14ac:dyDescent="0.2">
      <c r="A425" s="50"/>
      <c r="B425" s="41"/>
      <c r="C425" s="82"/>
    </row>
    <row r="426" spans="1:3" s="38" customFormat="1" ht="18.75" customHeight="1" x14ac:dyDescent="0.2">
      <c r="A426" s="51">
        <v>930000</v>
      </c>
      <c r="B426" s="43" t="s">
        <v>749</v>
      </c>
      <c r="C426" s="89">
        <f>+C427</f>
        <v>200000</v>
      </c>
    </row>
    <row r="427" spans="1:3" s="38" customFormat="1" ht="19.5" x14ac:dyDescent="0.2">
      <c r="A427" s="127">
        <v>931000</v>
      </c>
      <c r="B427" s="30" t="s">
        <v>748</v>
      </c>
      <c r="C427" s="89">
        <f>SUM(C428:C428)</f>
        <v>200000</v>
      </c>
    </row>
    <row r="428" spans="1:3" s="38" customFormat="1" x14ac:dyDescent="0.2">
      <c r="A428" s="17">
        <v>931200</v>
      </c>
      <c r="B428" s="20" t="s">
        <v>180</v>
      </c>
      <c r="C428" s="88">
        <v>200000</v>
      </c>
    </row>
    <row r="429" spans="1:3" s="38" customFormat="1" ht="37.5" x14ac:dyDescent="0.2">
      <c r="A429" s="130" t="s">
        <v>1</v>
      </c>
      <c r="B429" s="14" t="s">
        <v>741</v>
      </c>
      <c r="C429" s="82">
        <v>300000</v>
      </c>
    </row>
    <row r="430" spans="1:3" s="38" customFormat="1" x14ac:dyDescent="0.2">
      <c r="A430" s="92"/>
      <c r="B430" s="85" t="s">
        <v>739</v>
      </c>
      <c r="C430" s="91">
        <f>+C426+C429</f>
        <v>500000</v>
      </c>
    </row>
    <row r="431" spans="1:3" s="38" customFormat="1" x14ac:dyDescent="0.2">
      <c r="A431" s="57"/>
      <c r="B431" s="34"/>
      <c r="C431" s="82"/>
    </row>
    <row r="432" spans="1:3" s="38" customFormat="1" x14ac:dyDescent="0.2">
      <c r="A432" s="55"/>
      <c r="B432" s="34"/>
      <c r="C432" s="88"/>
    </row>
    <row r="433" spans="1:3" s="38" customFormat="1" ht="19.5" x14ac:dyDescent="0.2">
      <c r="A433" s="50" t="s">
        <v>631</v>
      </c>
      <c r="B433" s="48"/>
      <c r="C433" s="88"/>
    </row>
    <row r="434" spans="1:3" s="38" customFormat="1" ht="19.5" x14ac:dyDescent="0.2">
      <c r="A434" s="50" t="s">
        <v>235</v>
      </c>
      <c r="B434" s="48"/>
      <c r="C434" s="88"/>
    </row>
    <row r="435" spans="1:3" s="38" customFormat="1" ht="19.5" x14ac:dyDescent="0.2">
      <c r="A435" s="50" t="s">
        <v>391</v>
      </c>
      <c r="B435" s="48"/>
      <c r="C435" s="88"/>
    </row>
    <row r="436" spans="1:3" s="38" customFormat="1" ht="19.5" x14ac:dyDescent="0.2">
      <c r="A436" s="50" t="s">
        <v>517</v>
      </c>
      <c r="B436" s="48"/>
      <c r="C436" s="88"/>
    </row>
    <row r="437" spans="1:3" s="38" customFormat="1" x14ac:dyDescent="0.2">
      <c r="A437" s="50"/>
      <c r="B437" s="41"/>
      <c r="C437" s="82"/>
    </row>
    <row r="438" spans="1:3" s="38" customFormat="1" ht="37.5" x14ac:dyDescent="0.2">
      <c r="A438" s="130" t="s">
        <v>1</v>
      </c>
      <c r="B438" s="14" t="s">
        <v>741</v>
      </c>
      <c r="C438" s="82">
        <v>70000</v>
      </c>
    </row>
    <row r="439" spans="1:3" s="38" customFormat="1" x14ac:dyDescent="0.2">
      <c r="A439" s="92"/>
      <c r="B439" s="85" t="s">
        <v>739</v>
      </c>
      <c r="C439" s="91">
        <f>C438</f>
        <v>70000</v>
      </c>
    </row>
    <row r="440" spans="1:3" s="38" customFormat="1" x14ac:dyDescent="0.2">
      <c r="A440" s="57"/>
      <c r="B440" s="34"/>
      <c r="C440" s="82"/>
    </row>
    <row r="441" spans="1:3" s="38" customFormat="1" x14ac:dyDescent="0.2">
      <c r="A441" s="55"/>
      <c r="B441" s="34"/>
      <c r="C441" s="88"/>
    </row>
    <row r="442" spans="1:3" s="38" customFormat="1" ht="19.5" x14ac:dyDescent="0.2">
      <c r="A442" s="50" t="s">
        <v>632</v>
      </c>
      <c r="B442" s="48"/>
      <c r="C442" s="88"/>
    </row>
    <row r="443" spans="1:3" s="38" customFormat="1" ht="19.5" x14ac:dyDescent="0.2">
      <c r="A443" s="50" t="s">
        <v>235</v>
      </c>
      <c r="B443" s="48"/>
      <c r="C443" s="88"/>
    </row>
    <row r="444" spans="1:3" s="38" customFormat="1" ht="19.5" x14ac:dyDescent="0.2">
      <c r="A444" s="50" t="s">
        <v>392</v>
      </c>
      <c r="B444" s="48"/>
      <c r="C444" s="88"/>
    </row>
    <row r="445" spans="1:3" s="38" customFormat="1" ht="19.5" x14ac:dyDescent="0.2">
      <c r="A445" s="50" t="s">
        <v>517</v>
      </c>
      <c r="B445" s="48"/>
      <c r="C445" s="88"/>
    </row>
    <row r="446" spans="1:3" s="38" customFormat="1" x14ac:dyDescent="0.2">
      <c r="A446" s="50"/>
      <c r="B446" s="41"/>
      <c r="C446" s="82"/>
    </row>
    <row r="447" spans="1:3" s="38" customFormat="1" ht="18.75" customHeight="1" x14ac:dyDescent="0.2">
      <c r="A447" s="51">
        <v>930000</v>
      </c>
      <c r="B447" s="43" t="s">
        <v>749</v>
      </c>
      <c r="C447" s="89">
        <f>+C448</f>
        <v>60000</v>
      </c>
    </row>
    <row r="448" spans="1:3" s="38" customFormat="1" ht="19.5" x14ac:dyDescent="0.2">
      <c r="A448" s="127">
        <v>931000</v>
      </c>
      <c r="B448" s="30" t="s">
        <v>748</v>
      </c>
      <c r="C448" s="89">
        <f>SUM(C449:C449)</f>
        <v>60000</v>
      </c>
    </row>
    <row r="449" spans="1:3" s="38" customFormat="1" x14ac:dyDescent="0.2">
      <c r="A449" s="17">
        <v>931200</v>
      </c>
      <c r="B449" s="20" t="s">
        <v>180</v>
      </c>
      <c r="C449" s="88">
        <v>60000</v>
      </c>
    </row>
    <row r="450" spans="1:3" s="38" customFormat="1" ht="37.5" x14ac:dyDescent="0.2">
      <c r="A450" s="130" t="s">
        <v>1</v>
      </c>
      <c r="B450" s="14" t="s">
        <v>741</v>
      </c>
      <c r="C450" s="82">
        <v>20000</v>
      </c>
    </row>
    <row r="451" spans="1:3" s="38" customFormat="1" x14ac:dyDescent="0.2">
      <c r="A451" s="92"/>
      <c r="B451" s="85" t="s">
        <v>739</v>
      </c>
      <c r="C451" s="91">
        <f>+C447+C450</f>
        <v>80000</v>
      </c>
    </row>
    <row r="452" spans="1:3" s="38" customFormat="1" x14ac:dyDescent="0.2">
      <c r="A452" s="57"/>
      <c r="B452" s="34"/>
      <c r="C452" s="82"/>
    </row>
    <row r="453" spans="1:3" s="38" customFormat="1" x14ac:dyDescent="0.2">
      <c r="A453" s="55"/>
      <c r="B453" s="34"/>
      <c r="C453" s="88"/>
    </row>
    <row r="454" spans="1:3" s="38" customFormat="1" ht="19.5" x14ac:dyDescent="0.2">
      <c r="A454" s="50" t="s">
        <v>633</v>
      </c>
      <c r="B454" s="48"/>
      <c r="C454" s="88"/>
    </row>
    <row r="455" spans="1:3" s="38" customFormat="1" ht="19.5" x14ac:dyDescent="0.2">
      <c r="A455" s="50" t="s">
        <v>235</v>
      </c>
      <c r="B455" s="48"/>
      <c r="C455" s="88"/>
    </row>
    <row r="456" spans="1:3" s="38" customFormat="1" ht="19.5" x14ac:dyDescent="0.2">
      <c r="A456" s="50" t="s">
        <v>393</v>
      </c>
      <c r="B456" s="48"/>
      <c r="C456" s="88"/>
    </row>
    <row r="457" spans="1:3" s="38" customFormat="1" ht="19.5" x14ac:dyDescent="0.2">
      <c r="A457" s="50" t="s">
        <v>517</v>
      </c>
      <c r="B457" s="48"/>
      <c r="C457" s="88"/>
    </row>
    <row r="458" spans="1:3" s="38" customFormat="1" x14ac:dyDescent="0.2">
      <c r="A458" s="50"/>
      <c r="B458" s="41"/>
      <c r="C458" s="82"/>
    </row>
    <row r="459" spans="1:3" s="38" customFormat="1" ht="18.75" customHeight="1" x14ac:dyDescent="0.2">
      <c r="A459" s="51">
        <v>930000</v>
      </c>
      <c r="B459" s="43" t="s">
        <v>749</v>
      </c>
      <c r="C459" s="89">
        <f>+C460</f>
        <v>65000</v>
      </c>
    </row>
    <row r="460" spans="1:3" s="38" customFormat="1" ht="19.5" x14ac:dyDescent="0.2">
      <c r="A460" s="127">
        <v>931000</v>
      </c>
      <c r="B460" s="30" t="s">
        <v>748</v>
      </c>
      <c r="C460" s="89">
        <f>SUM(C461:C461)</f>
        <v>65000</v>
      </c>
    </row>
    <row r="461" spans="1:3" s="38" customFormat="1" x14ac:dyDescent="0.2">
      <c r="A461" s="17">
        <v>931200</v>
      </c>
      <c r="B461" s="20" t="s">
        <v>180</v>
      </c>
      <c r="C461" s="88">
        <v>65000</v>
      </c>
    </row>
    <row r="462" spans="1:3" s="38" customFormat="1" x14ac:dyDescent="0.2">
      <c r="A462" s="92"/>
      <c r="B462" s="85" t="s">
        <v>739</v>
      </c>
      <c r="C462" s="91">
        <f>+C459</f>
        <v>65000</v>
      </c>
    </row>
    <row r="463" spans="1:3" s="38" customFormat="1" x14ac:dyDescent="0.2">
      <c r="A463" s="57"/>
      <c r="B463" s="34"/>
      <c r="C463" s="82"/>
    </row>
    <row r="464" spans="1:3" s="38" customFormat="1" x14ac:dyDescent="0.2">
      <c r="A464" s="57"/>
      <c r="B464" s="34"/>
      <c r="C464" s="82"/>
    </row>
    <row r="465" spans="1:3" s="38" customFormat="1" ht="19.5" x14ac:dyDescent="0.2">
      <c r="A465" s="50" t="s">
        <v>634</v>
      </c>
      <c r="B465" s="48"/>
      <c r="C465" s="82"/>
    </row>
    <row r="466" spans="1:3" s="38" customFormat="1" ht="19.5" x14ac:dyDescent="0.2">
      <c r="A466" s="50" t="s">
        <v>235</v>
      </c>
      <c r="B466" s="48"/>
      <c r="C466" s="82"/>
    </row>
    <row r="467" spans="1:3" s="38" customFormat="1" ht="19.5" x14ac:dyDescent="0.2">
      <c r="A467" s="50" t="s">
        <v>394</v>
      </c>
      <c r="B467" s="48"/>
      <c r="C467" s="82"/>
    </row>
    <row r="468" spans="1:3" s="38" customFormat="1" ht="19.5" x14ac:dyDescent="0.2">
      <c r="A468" s="50" t="s">
        <v>517</v>
      </c>
      <c r="B468" s="48"/>
      <c r="C468" s="82"/>
    </row>
    <row r="469" spans="1:3" s="38" customFormat="1" x14ac:dyDescent="0.2">
      <c r="A469" s="50"/>
      <c r="B469" s="41"/>
      <c r="C469" s="82"/>
    </row>
    <row r="470" spans="1:3" s="38" customFormat="1" ht="18.75" customHeight="1" x14ac:dyDescent="0.2">
      <c r="A470" s="51">
        <v>930000</v>
      </c>
      <c r="B470" s="43" t="s">
        <v>749</v>
      </c>
      <c r="C470" s="89">
        <f>+C471</f>
        <v>150000</v>
      </c>
    </row>
    <row r="471" spans="1:3" s="38" customFormat="1" ht="19.5" x14ac:dyDescent="0.2">
      <c r="A471" s="127">
        <v>931000</v>
      </c>
      <c r="B471" s="30" t="s">
        <v>748</v>
      </c>
      <c r="C471" s="89">
        <f>SUM(C472:C472)</f>
        <v>150000</v>
      </c>
    </row>
    <row r="472" spans="1:3" s="38" customFormat="1" x14ac:dyDescent="0.2">
      <c r="A472" s="17">
        <v>931200</v>
      </c>
      <c r="B472" s="20" t="s">
        <v>180</v>
      </c>
      <c r="C472" s="88">
        <v>150000</v>
      </c>
    </row>
    <row r="473" spans="1:3" s="38" customFormat="1" ht="37.5" x14ac:dyDescent="0.2">
      <c r="A473" s="130" t="s">
        <v>1</v>
      </c>
      <c r="B473" s="14" t="s">
        <v>741</v>
      </c>
      <c r="C473" s="82">
        <v>70000</v>
      </c>
    </row>
    <row r="474" spans="1:3" s="38" customFormat="1" x14ac:dyDescent="0.2">
      <c r="A474" s="92"/>
      <c r="B474" s="85" t="s">
        <v>739</v>
      </c>
      <c r="C474" s="91">
        <f>+C470+C473</f>
        <v>220000</v>
      </c>
    </row>
    <row r="475" spans="1:3" s="38" customFormat="1" x14ac:dyDescent="0.2">
      <c r="A475" s="57"/>
      <c r="B475" s="34"/>
      <c r="C475" s="82"/>
    </row>
    <row r="476" spans="1:3" s="38" customFormat="1" x14ac:dyDescent="0.2">
      <c r="A476" s="55"/>
      <c r="B476" s="34"/>
      <c r="C476" s="88"/>
    </row>
    <row r="477" spans="1:3" s="38" customFormat="1" ht="19.5" x14ac:dyDescent="0.2">
      <c r="A477" s="50" t="s">
        <v>640</v>
      </c>
      <c r="B477" s="48"/>
      <c r="C477" s="88"/>
    </row>
    <row r="478" spans="1:3" s="38" customFormat="1" ht="19.5" x14ac:dyDescent="0.2">
      <c r="A478" s="50" t="s">
        <v>235</v>
      </c>
      <c r="B478" s="48"/>
      <c r="C478" s="88"/>
    </row>
    <row r="479" spans="1:3" s="38" customFormat="1" ht="19.5" x14ac:dyDescent="0.2">
      <c r="A479" s="50" t="s">
        <v>399</v>
      </c>
      <c r="B479" s="48"/>
      <c r="C479" s="88"/>
    </row>
    <row r="480" spans="1:3" s="38" customFormat="1" ht="19.5" x14ac:dyDescent="0.2">
      <c r="A480" s="50" t="s">
        <v>517</v>
      </c>
      <c r="B480" s="48"/>
      <c r="C480" s="88"/>
    </row>
    <row r="481" spans="1:3" s="38" customFormat="1" x14ac:dyDescent="0.2">
      <c r="A481" s="50"/>
      <c r="B481" s="41"/>
      <c r="C481" s="82"/>
    </row>
    <row r="482" spans="1:3" s="38" customFormat="1" ht="18.75" customHeight="1" x14ac:dyDescent="0.2">
      <c r="A482" s="51">
        <v>930000</v>
      </c>
      <c r="B482" s="43" t="s">
        <v>749</v>
      </c>
      <c r="C482" s="89">
        <f>+C483</f>
        <v>3000000</v>
      </c>
    </row>
    <row r="483" spans="1:3" s="38" customFormat="1" ht="19.5" x14ac:dyDescent="0.2">
      <c r="A483" s="127">
        <v>931000</v>
      </c>
      <c r="B483" s="30" t="s">
        <v>748</v>
      </c>
      <c r="C483" s="89">
        <f>SUM(C484:C484)</f>
        <v>3000000</v>
      </c>
    </row>
    <row r="484" spans="1:3" s="38" customFormat="1" x14ac:dyDescent="0.2">
      <c r="A484" s="17">
        <v>931200</v>
      </c>
      <c r="B484" s="20" t="s">
        <v>180</v>
      </c>
      <c r="C484" s="88">
        <v>3000000</v>
      </c>
    </row>
    <row r="485" spans="1:3" s="38" customFormat="1" x14ac:dyDescent="0.2">
      <c r="A485" s="92"/>
      <c r="B485" s="85" t="s">
        <v>739</v>
      </c>
      <c r="C485" s="91">
        <f>+C482</f>
        <v>3000000</v>
      </c>
    </row>
    <row r="486" spans="1:3" s="38" customFormat="1" x14ac:dyDescent="0.2">
      <c r="A486" s="55"/>
      <c r="B486" s="46"/>
      <c r="C486" s="88"/>
    </row>
    <row r="487" spans="1:3" s="38" customFormat="1" x14ac:dyDescent="0.2">
      <c r="A487" s="55"/>
      <c r="B487" s="34"/>
      <c r="C487" s="82"/>
    </row>
    <row r="488" spans="1:3" s="38" customFormat="1" ht="19.5" x14ac:dyDescent="0.2">
      <c r="A488" s="50" t="s">
        <v>641</v>
      </c>
      <c r="B488" s="48"/>
      <c r="C488" s="88"/>
    </row>
    <row r="489" spans="1:3" s="38" customFormat="1" ht="19.5" x14ac:dyDescent="0.2">
      <c r="A489" s="50" t="s">
        <v>235</v>
      </c>
      <c r="B489" s="48"/>
      <c r="C489" s="88"/>
    </row>
    <row r="490" spans="1:3" s="38" customFormat="1" ht="19.5" x14ac:dyDescent="0.2">
      <c r="A490" s="50" t="s">
        <v>400</v>
      </c>
      <c r="B490" s="48"/>
      <c r="C490" s="88"/>
    </row>
    <row r="491" spans="1:3" s="38" customFormat="1" ht="19.5" x14ac:dyDescent="0.2">
      <c r="A491" s="50" t="s">
        <v>517</v>
      </c>
      <c r="B491" s="48"/>
      <c r="C491" s="88"/>
    </row>
    <row r="492" spans="1:3" s="38" customFormat="1" x14ac:dyDescent="0.2">
      <c r="A492" s="50"/>
      <c r="B492" s="41"/>
      <c r="C492" s="82"/>
    </row>
    <row r="493" spans="1:3" s="38" customFormat="1" ht="18.75" customHeight="1" x14ac:dyDescent="0.2">
      <c r="A493" s="51">
        <v>930000</v>
      </c>
      <c r="B493" s="43" t="s">
        <v>749</v>
      </c>
      <c r="C493" s="89">
        <f>+C494</f>
        <v>200000</v>
      </c>
    </row>
    <row r="494" spans="1:3" s="38" customFormat="1" ht="19.5" x14ac:dyDescent="0.2">
      <c r="A494" s="127">
        <v>931000</v>
      </c>
      <c r="B494" s="30" t="s">
        <v>748</v>
      </c>
      <c r="C494" s="89">
        <f>SUM(C495:C495)</f>
        <v>200000</v>
      </c>
    </row>
    <row r="495" spans="1:3" s="38" customFormat="1" x14ac:dyDescent="0.2">
      <c r="A495" s="17">
        <v>931200</v>
      </c>
      <c r="B495" s="20" t="s">
        <v>180</v>
      </c>
      <c r="C495" s="88">
        <v>200000</v>
      </c>
    </row>
    <row r="496" spans="1:3" s="38" customFormat="1" x14ac:dyDescent="0.2">
      <c r="A496" s="92"/>
      <c r="B496" s="85" t="s">
        <v>739</v>
      </c>
      <c r="C496" s="91">
        <f>+C493</f>
        <v>200000</v>
      </c>
    </row>
    <row r="497" spans="1:3" s="38" customFormat="1" x14ac:dyDescent="0.2">
      <c r="A497" s="55"/>
      <c r="B497" s="46"/>
      <c r="C497" s="88"/>
    </row>
    <row r="498" spans="1:3" s="38" customFormat="1" x14ac:dyDescent="0.2">
      <c r="A498" s="55"/>
      <c r="B498" s="34"/>
      <c r="C498" s="82"/>
    </row>
    <row r="499" spans="1:3" s="38" customFormat="1" ht="19.5" x14ac:dyDescent="0.2">
      <c r="A499" s="50" t="s">
        <v>642</v>
      </c>
      <c r="B499" s="48"/>
      <c r="C499" s="88"/>
    </row>
    <row r="500" spans="1:3" s="38" customFormat="1" ht="19.5" x14ac:dyDescent="0.2">
      <c r="A500" s="50" t="s">
        <v>235</v>
      </c>
      <c r="B500" s="48"/>
      <c r="C500" s="88"/>
    </row>
    <row r="501" spans="1:3" s="38" customFormat="1" ht="19.5" x14ac:dyDescent="0.2">
      <c r="A501" s="50" t="s">
        <v>401</v>
      </c>
      <c r="B501" s="48"/>
      <c r="C501" s="88"/>
    </row>
    <row r="502" spans="1:3" s="38" customFormat="1" ht="19.5" x14ac:dyDescent="0.2">
      <c r="A502" s="50" t="s">
        <v>517</v>
      </c>
      <c r="B502" s="48"/>
      <c r="C502" s="88"/>
    </row>
    <row r="503" spans="1:3" s="38" customFormat="1" x14ac:dyDescent="0.2">
      <c r="A503" s="50"/>
      <c r="B503" s="41"/>
      <c r="C503" s="82"/>
    </row>
    <row r="504" spans="1:3" s="38" customFormat="1" ht="18.75" customHeight="1" x14ac:dyDescent="0.2">
      <c r="A504" s="51">
        <v>930000</v>
      </c>
      <c r="B504" s="43" t="s">
        <v>749</v>
      </c>
      <c r="C504" s="89">
        <f>+C505</f>
        <v>250000</v>
      </c>
    </row>
    <row r="505" spans="1:3" s="38" customFormat="1" ht="19.5" x14ac:dyDescent="0.2">
      <c r="A505" s="127">
        <v>931000</v>
      </c>
      <c r="B505" s="30" t="s">
        <v>748</v>
      </c>
      <c r="C505" s="89">
        <f>SUM(C506:C506)</f>
        <v>250000</v>
      </c>
    </row>
    <row r="506" spans="1:3" s="38" customFormat="1" x14ac:dyDescent="0.2">
      <c r="A506" s="17">
        <v>931200</v>
      </c>
      <c r="B506" s="20" t="s">
        <v>180</v>
      </c>
      <c r="C506" s="88">
        <v>250000</v>
      </c>
    </row>
    <row r="507" spans="1:3" s="38" customFormat="1" x14ac:dyDescent="0.2">
      <c r="A507" s="92"/>
      <c r="B507" s="85" t="s">
        <v>739</v>
      </c>
      <c r="C507" s="91">
        <f>+C504</f>
        <v>250000</v>
      </c>
    </row>
    <row r="508" spans="1:3" s="38" customFormat="1" x14ac:dyDescent="0.2">
      <c r="A508" s="57"/>
      <c r="B508" s="34"/>
      <c r="C508" s="82"/>
    </row>
    <row r="509" spans="1:3" s="38" customFormat="1" x14ac:dyDescent="0.2">
      <c r="A509" s="57"/>
      <c r="B509" s="34"/>
      <c r="C509" s="82"/>
    </row>
    <row r="510" spans="1:3" s="38" customFormat="1" ht="19.5" x14ac:dyDescent="0.2">
      <c r="A510" s="50" t="s">
        <v>643</v>
      </c>
      <c r="B510" s="48"/>
      <c r="C510" s="88"/>
    </row>
    <row r="511" spans="1:3" s="38" customFormat="1" ht="19.5" x14ac:dyDescent="0.2">
      <c r="A511" s="50" t="s">
        <v>235</v>
      </c>
      <c r="B511" s="48"/>
      <c r="C511" s="88"/>
    </row>
    <row r="512" spans="1:3" s="38" customFormat="1" ht="19.5" x14ac:dyDescent="0.2">
      <c r="A512" s="50" t="s">
        <v>402</v>
      </c>
      <c r="B512" s="48"/>
      <c r="C512" s="88"/>
    </row>
    <row r="513" spans="1:3" s="38" customFormat="1" ht="19.5" x14ac:dyDescent="0.2">
      <c r="A513" s="50" t="s">
        <v>517</v>
      </c>
      <c r="B513" s="48"/>
      <c r="C513" s="88"/>
    </row>
    <row r="514" spans="1:3" s="38" customFormat="1" x14ac:dyDescent="0.2">
      <c r="A514" s="50"/>
      <c r="B514" s="41"/>
      <c r="C514" s="82"/>
    </row>
    <row r="515" spans="1:3" s="38" customFormat="1" ht="18.75" customHeight="1" x14ac:dyDescent="0.2">
      <c r="A515" s="51">
        <v>930000</v>
      </c>
      <c r="B515" s="43" t="s">
        <v>749</v>
      </c>
      <c r="C515" s="89">
        <f>+C516</f>
        <v>500000</v>
      </c>
    </row>
    <row r="516" spans="1:3" s="38" customFormat="1" ht="19.5" x14ac:dyDescent="0.2">
      <c r="A516" s="127">
        <v>931000</v>
      </c>
      <c r="B516" s="30" t="s">
        <v>748</v>
      </c>
      <c r="C516" s="89">
        <f>SUM(C517:C517)</f>
        <v>500000</v>
      </c>
    </row>
    <row r="517" spans="1:3" s="38" customFormat="1" x14ac:dyDescent="0.2">
      <c r="A517" s="17">
        <v>931200</v>
      </c>
      <c r="B517" s="20" t="s">
        <v>180</v>
      </c>
      <c r="C517" s="88">
        <v>500000</v>
      </c>
    </row>
    <row r="518" spans="1:3" s="38" customFormat="1" ht="37.5" x14ac:dyDescent="0.2">
      <c r="A518" s="130" t="s">
        <v>1</v>
      </c>
      <c r="B518" s="14" t="s">
        <v>741</v>
      </c>
      <c r="C518" s="82">
        <v>100000</v>
      </c>
    </row>
    <row r="519" spans="1:3" s="38" customFormat="1" x14ac:dyDescent="0.2">
      <c r="A519" s="92"/>
      <c r="B519" s="85" t="s">
        <v>739</v>
      </c>
      <c r="C519" s="91">
        <f>+C515+C518</f>
        <v>600000</v>
      </c>
    </row>
    <row r="520" spans="1:3" s="38" customFormat="1" x14ac:dyDescent="0.2">
      <c r="A520" s="55"/>
      <c r="B520" s="46"/>
      <c r="C520" s="88"/>
    </row>
    <row r="521" spans="1:3" s="38" customFormat="1" x14ac:dyDescent="0.2">
      <c r="A521" s="55"/>
      <c r="B521" s="34"/>
      <c r="C521" s="82"/>
    </row>
    <row r="522" spans="1:3" s="38" customFormat="1" ht="19.5" x14ac:dyDescent="0.2">
      <c r="A522" s="50" t="s">
        <v>644</v>
      </c>
      <c r="B522" s="48"/>
      <c r="C522" s="88"/>
    </row>
    <row r="523" spans="1:3" s="38" customFormat="1" ht="19.5" x14ac:dyDescent="0.2">
      <c r="A523" s="50" t="s">
        <v>235</v>
      </c>
      <c r="B523" s="48"/>
      <c r="C523" s="88"/>
    </row>
    <row r="524" spans="1:3" s="38" customFormat="1" ht="19.5" x14ac:dyDescent="0.2">
      <c r="A524" s="50" t="s">
        <v>403</v>
      </c>
      <c r="B524" s="48"/>
      <c r="C524" s="88"/>
    </row>
    <row r="525" spans="1:3" s="38" customFormat="1" ht="19.5" x14ac:dyDescent="0.2">
      <c r="A525" s="50" t="s">
        <v>517</v>
      </c>
      <c r="B525" s="48"/>
      <c r="C525" s="88"/>
    </row>
    <row r="526" spans="1:3" s="38" customFormat="1" x14ac:dyDescent="0.2">
      <c r="A526" s="50"/>
      <c r="B526" s="41"/>
      <c r="C526" s="82"/>
    </row>
    <row r="527" spans="1:3" s="38" customFormat="1" ht="18.75" customHeight="1" x14ac:dyDescent="0.2">
      <c r="A527" s="51">
        <v>930000</v>
      </c>
      <c r="B527" s="43" t="s">
        <v>749</v>
      </c>
      <c r="C527" s="89">
        <f>+C528</f>
        <v>200000</v>
      </c>
    </row>
    <row r="528" spans="1:3" s="38" customFormat="1" ht="19.5" x14ac:dyDescent="0.2">
      <c r="A528" s="127">
        <v>931000</v>
      </c>
      <c r="B528" s="30" t="s">
        <v>748</v>
      </c>
      <c r="C528" s="89">
        <f>SUM(C529:C529)</f>
        <v>200000</v>
      </c>
    </row>
    <row r="529" spans="1:3" s="38" customFormat="1" x14ac:dyDescent="0.2">
      <c r="A529" s="17">
        <v>931200</v>
      </c>
      <c r="B529" s="20" t="s">
        <v>180</v>
      </c>
      <c r="C529" s="88">
        <v>200000</v>
      </c>
    </row>
    <row r="530" spans="1:3" s="38" customFormat="1" x14ac:dyDescent="0.2">
      <c r="A530" s="92"/>
      <c r="B530" s="85" t="s">
        <v>739</v>
      </c>
      <c r="C530" s="91">
        <f>+C527</f>
        <v>200000</v>
      </c>
    </row>
    <row r="531" spans="1:3" s="38" customFormat="1" x14ac:dyDescent="0.2">
      <c r="A531" s="55"/>
      <c r="B531" s="46"/>
      <c r="C531" s="88"/>
    </row>
    <row r="532" spans="1:3" s="38" customFormat="1" x14ac:dyDescent="0.2">
      <c r="A532" s="55"/>
      <c r="B532" s="46"/>
      <c r="C532" s="88"/>
    </row>
    <row r="533" spans="1:3" s="38" customFormat="1" x14ac:dyDescent="0.2">
      <c r="A533" s="50" t="s">
        <v>645</v>
      </c>
      <c r="B533" s="46"/>
      <c r="C533" s="88"/>
    </row>
    <row r="534" spans="1:3" s="38" customFormat="1" x14ac:dyDescent="0.2">
      <c r="A534" s="50" t="s">
        <v>235</v>
      </c>
      <c r="B534" s="46"/>
      <c r="C534" s="88"/>
    </row>
    <row r="535" spans="1:3" s="38" customFormat="1" x14ac:dyDescent="0.2">
      <c r="A535" s="50" t="s">
        <v>404</v>
      </c>
      <c r="B535" s="46"/>
      <c r="C535" s="88"/>
    </row>
    <row r="536" spans="1:3" s="38" customFormat="1" x14ac:dyDescent="0.2">
      <c r="A536" s="50" t="s">
        <v>517</v>
      </c>
      <c r="B536" s="46"/>
      <c r="C536" s="88"/>
    </row>
    <row r="537" spans="1:3" s="38" customFormat="1" x14ac:dyDescent="0.2">
      <c r="A537" s="55"/>
      <c r="B537" s="46"/>
      <c r="C537" s="88"/>
    </row>
    <row r="538" spans="1:3" s="38" customFormat="1" ht="18.75" customHeight="1" x14ac:dyDescent="0.2">
      <c r="A538" s="51">
        <v>930000</v>
      </c>
      <c r="B538" s="43" t="s">
        <v>749</v>
      </c>
      <c r="C538" s="89">
        <f>+C539</f>
        <v>150000</v>
      </c>
    </row>
    <row r="539" spans="1:3" s="38" customFormat="1" ht="19.5" x14ac:dyDescent="0.2">
      <c r="A539" s="127">
        <v>931000</v>
      </c>
      <c r="B539" s="30" t="s">
        <v>748</v>
      </c>
      <c r="C539" s="89">
        <f>SUM(C540:C540)</f>
        <v>150000</v>
      </c>
    </row>
    <row r="540" spans="1:3" s="38" customFormat="1" x14ac:dyDescent="0.2">
      <c r="A540" s="17">
        <v>931200</v>
      </c>
      <c r="B540" s="20" t="s">
        <v>180</v>
      </c>
      <c r="C540" s="88">
        <v>150000</v>
      </c>
    </row>
    <row r="541" spans="1:3" s="38" customFormat="1" ht="37.5" x14ac:dyDescent="0.2">
      <c r="A541" s="130" t="s">
        <v>1</v>
      </c>
      <c r="B541" s="14" t="s">
        <v>741</v>
      </c>
      <c r="C541" s="82">
        <v>96000</v>
      </c>
    </row>
    <row r="542" spans="1:3" s="38" customFormat="1" x14ac:dyDescent="0.2">
      <c r="A542" s="92"/>
      <c r="B542" s="85" t="s">
        <v>739</v>
      </c>
      <c r="C542" s="91">
        <f>+C538+C541</f>
        <v>246000</v>
      </c>
    </row>
    <row r="543" spans="1:3" s="38" customFormat="1" x14ac:dyDescent="0.2">
      <c r="A543" s="55"/>
      <c r="B543" s="46"/>
      <c r="C543" s="88"/>
    </row>
    <row r="544" spans="1:3" s="38" customFormat="1" x14ac:dyDescent="0.2">
      <c r="A544" s="55"/>
      <c r="B544" s="46"/>
      <c r="C544" s="88"/>
    </row>
    <row r="545" spans="1:3" s="38" customFormat="1" x14ac:dyDescent="0.2">
      <c r="A545" s="50" t="s">
        <v>647</v>
      </c>
      <c r="B545" s="46"/>
      <c r="C545" s="88"/>
    </row>
    <row r="546" spans="1:3" s="38" customFormat="1" x14ac:dyDescent="0.2">
      <c r="A546" s="50" t="s">
        <v>235</v>
      </c>
      <c r="B546" s="46"/>
      <c r="C546" s="88"/>
    </row>
    <row r="547" spans="1:3" s="38" customFormat="1" x14ac:dyDescent="0.2">
      <c r="A547" s="50" t="s">
        <v>406</v>
      </c>
      <c r="B547" s="46"/>
      <c r="C547" s="88"/>
    </row>
    <row r="548" spans="1:3" s="38" customFormat="1" x14ac:dyDescent="0.2">
      <c r="A548" s="50" t="s">
        <v>517</v>
      </c>
      <c r="B548" s="46"/>
      <c r="C548" s="88"/>
    </row>
    <row r="549" spans="1:3" s="38" customFormat="1" x14ac:dyDescent="0.2">
      <c r="A549" s="55"/>
      <c r="B549" s="46"/>
      <c r="C549" s="88"/>
    </row>
    <row r="550" spans="1:3" s="38" customFormat="1" ht="18.75" customHeight="1" x14ac:dyDescent="0.2">
      <c r="A550" s="51">
        <v>930000</v>
      </c>
      <c r="B550" s="43" t="s">
        <v>749</v>
      </c>
      <c r="C550" s="89">
        <f>+C551</f>
        <v>5000</v>
      </c>
    </row>
    <row r="551" spans="1:3" s="38" customFormat="1" ht="19.5" x14ac:dyDescent="0.2">
      <c r="A551" s="127">
        <v>931000</v>
      </c>
      <c r="B551" s="30" t="s">
        <v>748</v>
      </c>
      <c r="C551" s="89">
        <f>SUM(C552:C552)</f>
        <v>5000</v>
      </c>
    </row>
    <row r="552" spans="1:3" s="38" customFormat="1" x14ac:dyDescent="0.2">
      <c r="A552" s="17">
        <v>931200</v>
      </c>
      <c r="B552" s="20" t="s">
        <v>180</v>
      </c>
      <c r="C552" s="88">
        <v>5000</v>
      </c>
    </row>
    <row r="553" spans="1:3" s="38" customFormat="1" x14ac:dyDescent="0.2">
      <c r="A553" s="92"/>
      <c r="B553" s="85" t="s">
        <v>739</v>
      </c>
      <c r="C553" s="91">
        <f>+C550</f>
        <v>5000</v>
      </c>
    </row>
    <row r="554" spans="1:3" s="38" customFormat="1" x14ac:dyDescent="0.2">
      <c r="A554" s="57"/>
      <c r="B554" s="34"/>
      <c r="C554" s="82"/>
    </row>
    <row r="555" spans="1:3" s="38" customFormat="1" x14ac:dyDescent="0.2">
      <c r="A555" s="57"/>
      <c r="B555" s="34"/>
      <c r="C555" s="82"/>
    </row>
    <row r="556" spans="1:3" s="38" customFormat="1" x14ac:dyDescent="0.2">
      <c r="A556" s="50" t="s">
        <v>648</v>
      </c>
      <c r="B556" s="46"/>
      <c r="C556" s="82"/>
    </row>
    <row r="557" spans="1:3" s="38" customFormat="1" x14ac:dyDescent="0.2">
      <c r="A557" s="50" t="s">
        <v>235</v>
      </c>
      <c r="B557" s="46"/>
      <c r="C557" s="82"/>
    </row>
    <row r="558" spans="1:3" s="38" customFormat="1" x14ac:dyDescent="0.2">
      <c r="A558" s="50" t="s">
        <v>407</v>
      </c>
      <c r="B558" s="46"/>
      <c r="C558" s="82"/>
    </row>
    <row r="559" spans="1:3" s="38" customFormat="1" x14ac:dyDescent="0.2">
      <c r="A559" s="50" t="s">
        <v>517</v>
      </c>
      <c r="B559" s="46"/>
      <c r="C559" s="82"/>
    </row>
    <row r="560" spans="1:3" s="38" customFormat="1" x14ac:dyDescent="0.2">
      <c r="A560" s="55"/>
      <c r="B560" s="46"/>
      <c r="C560" s="82"/>
    </row>
    <row r="561" spans="1:3" s="49" customFormat="1" ht="18.75" customHeight="1" x14ac:dyDescent="0.2">
      <c r="A561" s="51">
        <v>930000</v>
      </c>
      <c r="B561" s="43" t="s">
        <v>749</v>
      </c>
      <c r="C561" s="89">
        <f>+C562</f>
        <v>50000</v>
      </c>
    </row>
    <row r="562" spans="1:3" s="49" customFormat="1" ht="19.5" x14ac:dyDescent="0.2">
      <c r="A562" s="127">
        <v>931000</v>
      </c>
      <c r="B562" s="30" t="s">
        <v>748</v>
      </c>
      <c r="C562" s="89">
        <f>SUM(C563:C563)</f>
        <v>50000</v>
      </c>
    </row>
    <row r="563" spans="1:3" s="38" customFormat="1" x14ac:dyDescent="0.2">
      <c r="A563" s="17">
        <v>931200</v>
      </c>
      <c r="B563" s="20" t="s">
        <v>180</v>
      </c>
      <c r="C563" s="88">
        <v>50000</v>
      </c>
    </row>
    <row r="564" spans="1:3" s="112" customFormat="1" x14ac:dyDescent="0.2">
      <c r="A564" s="109"/>
      <c r="B564" s="85" t="s">
        <v>739</v>
      </c>
      <c r="C564" s="111">
        <f>+C561</f>
        <v>50000</v>
      </c>
    </row>
    <row r="565" spans="1:3" s="38" customFormat="1" x14ac:dyDescent="0.2">
      <c r="A565" s="57"/>
      <c r="B565" s="34"/>
      <c r="C565" s="82"/>
    </row>
    <row r="566" spans="1:3" s="38" customFormat="1" x14ac:dyDescent="0.2">
      <c r="A566" s="57"/>
      <c r="B566" s="34"/>
      <c r="C566" s="82"/>
    </row>
    <row r="567" spans="1:3" s="38" customFormat="1" ht="19.5" x14ac:dyDescent="0.2">
      <c r="A567" s="50" t="s">
        <v>661</v>
      </c>
      <c r="B567" s="48"/>
      <c r="C567" s="82"/>
    </row>
    <row r="568" spans="1:3" s="38" customFormat="1" ht="19.5" x14ac:dyDescent="0.2">
      <c r="A568" s="50" t="s">
        <v>237</v>
      </c>
      <c r="B568" s="48"/>
      <c r="C568" s="82"/>
    </row>
    <row r="569" spans="1:3" s="38" customFormat="1" ht="19.5" x14ac:dyDescent="0.2">
      <c r="A569" s="50" t="s">
        <v>366</v>
      </c>
      <c r="B569" s="48"/>
      <c r="C569" s="82"/>
    </row>
    <row r="570" spans="1:3" s="38" customFormat="1" ht="19.5" x14ac:dyDescent="0.2">
      <c r="A570" s="50" t="s">
        <v>662</v>
      </c>
      <c r="B570" s="48"/>
      <c r="C570" s="82"/>
    </row>
    <row r="571" spans="1:3" s="38" customFormat="1" ht="18.75" customHeight="1" x14ac:dyDescent="0.2">
      <c r="A571" s="50"/>
      <c r="B571" s="41"/>
      <c r="C571" s="82"/>
    </row>
    <row r="572" spans="1:3" s="49" customFormat="1" ht="19.5" x14ac:dyDescent="0.2">
      <c r="A572" s="126">
        <v>720000</v>
      </c>
      <c r="B572" s="14" t="s">
        <v>77</v>
      </c>
      <c r="C572" s="89">
        <f>+C573</f>
        <v>8949500</v>
      </c>
    </row>
    <row r="573" spans="1:3" s="49" customFormat="1" ht="19.5" x14ac:dyDescent="0.2">
      <c r="A573" s="51">
        <v>722000</v>
      </c>
      <c r="B573" s="43" t="s">
        <v>745</v>
      </c>
      <c r="C573" s="89">
        <f>SUM(C574:C574)</f>
        <v>8949500</v>
      </c>
    </row>
    <row r="574" spans="1:3" s="38" customFormat="1" x14ac:dyDescent="0.2">
      <c r="A574" s="53">
        <v>722500</v>
      </c>
      <c r="B574" s="20" t="s">
        <v>82</v>
      </c>
      <c r="C574" s="88">
        <v>8949500</v>
      </c>
    </row>
    <row r="575" spans="1:3" s="102" customFormat="1" x14ac:dyDescent="0.2">
      <c r="A575" s="126">
        <v>780000</v>
      </c>
      <c r="B575" s="14" t="s">
        <v>126</v>
      </c>
      <c r="C575" s="82">
        <f>C576</f>
        <v>1740100</v>
      </c>
    </row>
    <row r="576" spans="1:3" s="49" customFormat="1" ht="19.5" x14ac:dyDescent="0.2">
      <c r="A576" s="51">
        <v>788000</v>
      </c>
      <c r="B576" s="43" t="s">
        <v>99</v>
      </c>
      <c r="C576" s="89">
        <f>C577</f>
        <v>1740100</v>
      </c>
    </row>
    <row r="577" spans="1:3" s="38" customFormat="1" x14ac:dyDescent="0.2">
      <c r="A577" s="53">
        <v>788100</v>
      </c>
      <c r="B577" s="20" t="s">
        <v>99</v>
      </c>
      <c r="C577" s="88">
        <v>1740100</v>
      </c>
    </row>
    <row r="578" spans="1:3" s="38" customFormat="1" ht="37.5" x14ac:dyDescent="0.2">
      <c r="A578" s="130" t="s">
        <v>1</v>
      </c>
      <c r="B578" s="14" t="s">
        <v>741</v>
      </c>
      <c r="C578" s="82">
        <v>500000</v>
      </c>
    </row>
    <row r="579" spans="1:3" s="114" customFormat="1" x14ac:dyDescent="0.2">
      <c r="A579" s="97"/>
      <c r="B579" s="98" t="s">
        <v>739</v>
      </c>
      <c r="C579" s="99">
        <f>+C572+C578+C575</f>
        <v>11189600</v>
      </c>
    </row>
    <row r="580" spans="1:3" s="38" customFormat="1" x14ac:dyDescent="0.2">
      <c r="A580" s="33"/>
      <c r="B580" s="34"/>
      <c r="C580" s="82"/>
    </row>
    <row r="581" spans="1:3" s="38" customFormat="1" x14ac:dyDescent="0.2">
      <c r="A581" s="33"/>
      <c r="B581" s="34"/>
      <c r="C581" s="82"/>
    </row>
    <row r="582" spans="1:3" s="38" customFormat="1" ht="19.5" x14ac:dyDescent="0.2">
      <c r="A582" s="50" t="s">
        <v>663</v>
      </c>
      <c r="B582" s="48"/>
      <c r="C582" s="82"/>
    </row>
    <row r="583" spans="1:3" s="38" customFormat="1" ht="19.5" x14ac:dyDescent="0.2">
      <c r="A583" s="50" t="s">
        <v>237</v>
      </c>
      <c r="B583" s="48"/>
      <c r="C583" s="82"/>
    </row>
    <row r="584" spans="1:3" s="38" customFormat="1" ht="19.5" x14ac:dyDescent="0.2">
      <c r="A584" s="50" t="s">
        <v>367</v>
      </c>
      <c r="B584" s="48"/>
      <c r="C584" s="82"/>
    </row>
    <row r="585" spans="1:3" s="38" customFormat="1" ht="19.5" x14ac:dyDescent="0.2">
      <c r="A585" s="50" t="s">
        <v>664</v>
      </c>
      <c r="B585" s="48"/>
      <c r="C585" s="82"/>
    </row>
    <row r="586" spans="1:3" s="38" customFormat="1" x14ac:dyDescent="0.2">
      <c r="A586" s="50"/>
      <c r="B586" s="41"/>
      <c r="C586" s="82"/>
    </row>
    <row r="587" spans="1:3" s="49" customFormat="1" ht="18.75" customHeight="1" x14ac:dyDescent="0.2">
      <c r="A587" s="126">
        <v>720000</v>
      </c>
      <c r="B587" s="14" t="s">
        <v>77</v>
      </c>
      <c r="C587" s="89">
        <f>+C588</f>
        <v>5583100</v>
      </c>
    </row>
    <row r="588" spans="1:3" s="49" customFormat="1" ht="19.5" x14ac:dyDescent="0.2">
      <c r="A588" s="51">
        <v>722000</v>
      </c>
      <c r="B588" s="43" t="s">
        <v>745</v>
      </c>
      <c r="C588" s="89">
        <f>+C589</f>
        <v>5583100</v>
      </c>
    </row>
    <row r="589" spans="1:3" s="38" customFormat="1" x14ac:dyDescent="0.2">
      <c r="A589" s="53">
        <v>722500</v>
      </c>
      <c r="B589" s="20" t="s">
        <v>82</v>
      </c>
      <c r="C589" s="88">
        <v>5583100</v>
      </c>
    </row>
    <row r="590" spans="1:3" s="38" customFormat="1" ht="19.5" x14ac:dyDescent="0.2">
      <c r="A590" s="51">
        <v>930000</v>
      </c>
      <c r="B590" s="43" t="s">
        <v>749</v>
      </c>
      <c r="C590" s="89">
        <f>+C591</f>
        <v>88200</v>
      </c>
    </row>
    <row r="591" spans="1:3" s="38" customFormat="1" ht="19.5" x14ac:dyDescent="0.2">
      <c r="A591" s="127">
        <v>931000</v>
      </c>
      <c r="B591" s="30" t="s">
        <v>748</v>
      </c>
      <c r="C591" s="89">
        <f>+C592</f>
        <v>88200</v>
      </c>
    </row>
    <row r="592" spans="1:3" s="38" customFormat="1" x14ac:dyDescent="0.2">
      <c r="A592" s="17">
        <v>931100</v>
      </c>
      <c r="B592" s="20" t="s">
        <v>179</v>
      </c>
      <c r="C592" s="88">
        <v>88200</v>
      </c>
    </row>
    <row r="593" spans="1:3" s="38" customFormat="1" ht="37.5" x14ac:dyDescent="0.2">
      <c r="A593" s="130" t="s">
        <v>1</v>
      </c>
      <c r="B593" s="14" t="s">
        <v>741</v>
      </c>
      <c r="C593" s="82">
        <v>1435900</v>
      </c>
    </row>
    <row r="594" spans="1:3" s="114" customFormat="1" x14ac:dyDescent="0.2">
      <c r="A594" s="97"/>
      <c r="B594" s="98" t="s">
        <v>739</v>
      </c>
      <c r="C594" s="99">
        <f>+C587+C590+C593</f>
        <v>7107200</v>
      </c>
    </row>
    <row r="595" spans="1:3" s="38" customFormat="1" x14ac:dyDescent="0.2">
      <c r="A595" s="33"/>
      <c r="B595" s="34"/>
      <c r="C595" s="82"/>
    </row>
    <row r="596" spans="1:3" s="38" customFormat="1" x14ac:dyDescent="0.2">
      <c r="A596" s="33"/>
      <c r="B596" s="34"/>
      <c r="C596" s="82"/>
    </row>
    <row r="597" spans="1:3" s="38" customFormat="1" ht="19.5" x14ac:dyDescent="0.2">
      <c r="A597" s="50" t="s">
        <v>665</v>
      </c>
      <c r="B597" s="48"/>
      <c r="C597" s="82"/>
    </row>
    <row r="598" spans="1:3" s="38" customFormat="1" ht="19.5" x14ac:dyDescent="0.2">
      <c r="A598" s="50" t="s">
        <v>237</v>
      </c>
      <c r="B598" s="48"/>
      <c r="C598" s="82"/>
    </row>
    <row r="599" spans="1:3" s="38" customFormat="1" ht="19.5" x14ac:dyDescent="0.2">
      <c r="A599" s="50" t="s">
        <v>368</v>
      </c>
      <c r="B599" s="48"/>
      <c r="C599" s="82"/>
    </row>
    <row r="600" spans="1:3" s="38" customFormat="1" ht="19.5" x14ac:dyDescent="0.2">
      <c r="A600" s="50" t="s">
        <v>517</v>
      </c>
      <c r="B600" s="48"/>
      <c r="C600" s="82"/>
    </row>
    <row r="601" spans="1:3" s="38" customFormat="1" x14ac:dyDescent="0.2">
      <c r="A601" s="50"/>
      <c r="B601" s="41"/>
      <c r="C601" s="82"/>
    </row>
    <row r="602" spans="1:3" s="49" customFormat="1" ht="18.75" customHeight="1" x14ac:dyDescent="0.2">
      <c r="A602" s="126">
        <v>720000</v>
      </c>
      <c r="B602" s="14" t="s">
        <v>77</v>
      </c>
      <c r="C602" s="89">
        <f>+C603</f>
        <v>400000</v>
      </c>
    </row>
    <row r="603" spans="1:3" s="49" customFormat="1" ht="19.5" x14ac:dyDescent="0.2">
      <c r="A603" s="51">
        <v>722000</v>
      </c>
      <c r="B603" s="43" t="s">
        <v>745</v>
      </c>
      <c r="C603" s="89">
        <f>SUM(C604:C604)</f>
        <v>400000</v>
      </c>
    </row>
    <row r="604" spans="1:3" s="38" customFormat="1" x14ac:dyDescent="0.2">
      <c r="A604" s="53">
        <v>722500</v>
      </c>
      <c r="B604" s="20" t="s">
        <v>82</v>
      </c>
      <c r="C604" s="88">
        <v>400000</v>
      </c>
    </row>
    <row r="605" spans="1:3" s="114" customFormat="1" x14ac:dyDescent="0.2">
      <c r="A605" s="97"/>
      <c r="B605" s="98" t="s">
        <v>739</v>
      </c>
      <c r="C605" s="99">
        <f>+C602</f>
        <v>400000</v>
      </c>
    </row>
    <row r="606" spans="1:3" s="38" customFormat="1" x14ac:dyDescent="0.2">
      <c r="A606" s="33"/>
      <c r="B606" s="34"/>
      <c r="C606" s="82"/>
    </row>
    <row r="607" spans="1:3" s="38" customFormat="1" x14ac:dyDescent="0.2">
      <c r="A607" s="33"/>
      <c r="B607" s="34"/>
      <c r="C607" s="82"/>
    </row>
    <row r="608" spans="1:3" s="38" customFormat="1" ht="19.5" x14ac:dyDescent="0.2">
      <c r="A608" s="50" t="s">
        <v>666</v>
      </c>
      <c r="B608" s="48"/>
      <c r="C608" s="82"/>
    </row>
    <row r="609" spans="1:3" s="38" customFormat="1" ht="19.5" x14ac:dyDescent="0.2">
      <c r="A609" s="50" t="s">
        <v>237</v>
      </c>
      <c r="B609" s="48"/>
      <c r="C609" s="82"/>
    </row>
    <row r="610" spans="1:3" s="38" customFormat="1" ht="19.5" x14ac:dyDescent="0.2">
      <c r="A610" s="50" t="s">
        <v>416</v>
      </c>
      <c r="B610" s="48"/>
      <c r="C610" s="82"/>
    </row>
    <row r="611" spans="1:3" s="38" customFormat="1" ht="19.5" x14ac:dyDescent="0.2">
      <c r="A611" s="50" t="s">
        <v>517</v>
      </c>
      <c r="B611" s="48"/>
      <c r="C611" s="82"/>
    </row>
    <row r="612" spans="1:3" s="38" customFormat="1" x14ac:dyDescent="0.2">
      <c r="A612" s="50"/>
      <c r="B612" s="41"/>
      <c r="C612" s="82"/>
    </row>
    <row r="613" spans="1:3" s="49" customFormat="1" ht="19.5" x14ac:dyDescent="0.2">
      <c r="A613" s="126">
        <v>720000</v>
      </c>
      <c r="B613" s="14" t="s">
        <v>77</v>
      </c>
      <c r="C613" s="89">
        <f>+C614</f>
        <v>18000</v>
      </c>
    </row>
    <row r="614" spans="1:3" s="49" customFormat="1" ht="19.5" x14ac:dyDescent="0.2">
      <c r="A614" s="51">
        <v>722000</v>
      </c>
      <c r="B614" s="43" t="s">
        <v>745</v>
      </c>
      <c r="C614" s="89">
        <f>SUM(C615:C615)</f>
        <v>18000</v>
      </c>
    </row>
    <row r="615" spans="1:3" s="38" customFormat="1" x14ac:dyDescent="0.2">
      <c r="A615" s="53">
        <v>722500</v>
      </c>
      <c r="B615" s="20" t="s">
        <v>82</v>
      </c>
      <c r="C615" s="88">
        <v>18000</v>
      </c>
    </row>
    <row r="616" spans="1:3" s="114" customFormat="1" x14ac:dyDescent="0.2">
      <c r="A616" s="97"/>
      <c r="B616" s="98" t="s">
        <v>739</v>
      </c>
      <c r="C616" s="99">
        <f>+C613</f>
        <v>18000</v>
      </c>
    </row>
    <row r="617" spans="1:3" s="102" customFormat="1" x14ac:dyDescent="0.2">
      <c r="A617" s="57"/>
      <c r="B617" s="34"/>
      <c r="C617" s="82"/>
    </row>
    <row r="618" spans="1:3" s="102" customFormat="1" x14ac:dyDescent="0.2">
      <c r="A618" s="57"/>
      <c r="B618" s="34"/>
      <c r="C618" s="82"/>
    </row>
    <row r="619" spans="1:3" s="102" customFormat="1" ht="19.5" x14ac:dyDescent="0.2">
      <c r="A619" s="50" t="s">
        <v>691</v>
      </c>
      <c r="B619" s="48"/>
      <c r="C619" s="82"/>
    </row>
    <row r="620" spans="1:3" s="102" customFormat="1" ht="19.5" x14ac:dyDescent="0.2">
      <c r="A620" s="50" t="s">
        <v>242</v>
      </c>
      <c r="B620" s="48"/>
      <c r="C620" s="82"/>
    </row>
    <row r="621" spans="1:3" s="102" customFormat="1" ht="19.5" x14ac:dyDescent="0.2">
      <c r="A621" s="50" t="s">
        <v>368</v>
      </c>
      <c r="B621" s="48"/>
      <c r="C621" s="82"/>
    </row>
    <row r="622" spans="1:3" s="102" customFormat="1" ht="19.5" x14ac:dyDescent="0.2">
      <c r="A622" s="50" t="s">
        <v>517</v>
      </c>
      <c r="B622" s="48"/>
      <c r="C622" s="82"/>
    </row>
    <row r="623" spans="1:3" s="102" customFormat="1" x14ac:dyDescent="0.2">
      <c r="A623" s="50"/>
      <c r="B623" s="41"/>
      <c r="C623" s="82"/>
    </row>
    <row r="624" spans="1:3" s="102" customFormat="1" ht="37.5" x14ac:dyDescent="0.2">
      <c r="A624" s="130" t="s">
        <v>1</v>
      </c>
      <c r="B624" s="14" t="s">
        <v>741</v>
      </c>
      <c r="C624" s="82">
        <v>1077700</v>
      </c>
    </row>
    <row r="625" spans="1:3" s="38" customFormat="1" x14ac:dyDescent="0.2">
      <c r="A625" s="97"/>
      <c r="B625" s="98" t="s">
        <v>739</v>
      </c>
      <c r="C625" s="99">
        <f>C624</f>
        <v>1077700</v>
      </c>
    </row>
    <row r="626" spans="1:3" s="38" customFormat="1" x14ac:dyDescent="0.2">
      <c r="A626" s="57"/>
      <c r="B626" s="34"/>
      <c r="C626" s="82"/>
    </row>
    <row r="627" spans="1:3" s="38" customFormat="1" x14ac:dyDescent="0.2">
      <c r="A627" s="57"/>
      <c r="B627" s="34"/>
      <c r="C627" s="82"/>
    </row>
    <row r="628" spans="1:3" s="38" customFormat="1" ht="19.5" x14ac:dyDescent="0.2">
      <c r="A628" s="50" t="s">
        <v>716</v>
      </c>
      <c r="B628" s="48"/>
      <c r="C628" s="82"/>
    </row>
    <row r="629" spans="1:3" s="38" customFormat="1" ht="19.5" x14ac:dyDescent="0.2">
      <c r="A629" s="50" t="s">
        <v>248</v>
      </c>
      <c r="B629" s="48"/>
      <c r="C629" s="82"/>
    </row>
    <row r="630" spans="1:3" s="38" customFormat="1" ht="19.5" x14ac:dyDescent="0.2">
      <c r="A630" s="50" t="s">
        <v>385</v>
      </c>
      <c r="B630" s="48"/>
      <c r="C630" s="82"/>
    </row>
    <row r="631" spans="1:3" s="38" customFormat="1" ht="19.5" x14ac:dyDescent="0.2">
      <c r="A631" s="50" t="s">
        <v>517</v>
      </c>
      <c r="B631" s="48"/>
      <c r="C631" s="82"/>
    </row>
    <row r="632" spans="1:3" s="38" customFormat="1" x14ac:dyDescent="0.2">
      <c r="A632" s="50"/>
      <c r="B632" s="41"/>
      <c r="C632" s="82"/>
    </row>
    <row r="633" spans="1:3" s="38" customFormat="1" ht="37.5" x14ac:dyDescent="0.2">
      <c r="A633" s="130" t="s">
        <v>1</v>
      </c>
      <c r="B633" s="14" t="s">
        <v>741</v>
      </c>
      <c r="C633" s="82">
        <v>97500</v>
      </c>
    </row>
    <row r="634" spans="1:3" s="38" customFormat="1" x14ac:dyDescent="0.2">
      <c r="A634" s="97"/>
      <c r="B634" s="98" t="s">
        <v>739</v>
      </c>
      <c r="C634" s="99">
        <f>C633</f>
        <v>97500</v>
      </c>
    </row>
    <row r="635" spans="1:3" s="38" customFormat="1" x14ac:dyDescent="0.2">
      <c r="A635" s="57"/>
      <c r="B635" s="34"/>
      <c r="C635" s="82"/>
    </row>
    <row r="636" spans="1:3" s="38" customFormat="1" x14ac:dyDescent="0.2">
      <c r="A636" s="33"/>
      <c r="B636" s="34"/>
      <c r="C636" s="82"/>
    </row>
    <row r="637" spans="1:3" x14ac:dyDescent="0.2">
      <c r="C637" s="129"/>
    </row>
  </sheetData>
  <mergeCells count="1">
    <mergeCell ref="A6:C6"/>
  </mergeCells>
  <printOptions horizontalCentered="1" gridLines="1"/>
  <pageMargins left="0" right="0" top="0" bottom="0" header="0" footer="0"/>
  <pageSetup paperSize="9" scale="78" firstPageNumber="198" orientation="portrait" useFirstPageNumber="1" r:id="rId1"/>
  <headerFooter>
    <oddFooter>&amp;C&amp;P</oddFooter>
  </headerFooter>
  <rowBreaks count="15" manualBreakCount="15">
    <brk id="40" max="16383" man="1"/>
    <brk id="82" max="16383" man="1"/>
    <brk id="127" max="16383" man="1"/>
    <brk id="158" max="16383" man="1"/>
    <brk id="193" max="16383" man="1"/>
    <brk id="226" max="16383" man="1"/>
    <brk id="261" max="16383" man="1"/>
    <brk id="306" max="16383" man="1"/>
    <brk id="350" max="16383" man="1"/>
    <brk id="396" max="16383" man="1"/>
    <brk id="440" max="16383" man="1"/>
    <brk id="486" max="16383" man="1"/>
    <brk id="531" max="16383" man="1"/>
    <brk id="565" max="16383" man="1"/>
    <brk id="60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Opšti dio</vt:lpstr>
      <vt:lpstr>Rashodi</vt:lpstr>
      <vt:lpstr>Prihodi - Fond 02</vt:lpstr>
      <vt:lpstr>'Opšti dio'!Print_Area</vt:lpstr>
      <vt:lpstr>'Prihodi - Fond 02'!Print_Area</vt:lpstr>
      <vt:lpstr>Rashodi!Print_Area</vt:lpstr>
      <vt:lpstr>'Prihodi - Fond 02'!Print_Titles</vt:lpstr>
      <vt:lpstr>Rashodi!Print_Titles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Jasmina Tesanovic</dc:creator>
  <cp:lastModifiedBy>IgorSekulic</cp:lastModifiedBy>
  <cp:lastPrinted>2021-12-23T14:02:58Z</cp:lastPrinted>
  <dcterms:created xsi:type="dcterms:W3CDTF">2018-04-16T06:34:24Z</dcterms:created>
  <dcterms:modified xsi:type="dcterms:W3CDTF">2021-12-23T14:03:32Z</dcterms:modified>
</cp:coreProperties>
</file>